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20" tabRatio="847" activeTab="0"/>
  </bookViews>
  <sheets>
    <sheet name="Rregjistrimet 9 Vjeçare" sheetId="1" r:id="rId1"/>
    <sheet name="Regjistrimet 9 Vjeçare (Moshat)" sheetId="2" r:id="rId2"/>
    <sheet name="Mesues 9 Vj. Shtator" sheetId="3" r:id="rId3"/>
    <sheet name="Kopshte ne shtator" sheetId="4" r:id="rId4"/>
    <sheet name="Regj. e Mesme Shtator, Nxenes" sheetId="5" r:id="rId5"/>
    <sheet name="Regj. e Mesme Shtator, Moshat" sheetId="6" r:id="rId6"/>
    <sheet name="Regj. e Mesme Shtator, Mesue " sheetId="7" r:id="rId7"/>
    <sheet name="Model shtator" sheetId="8" r:id="rId8"/>
  </sheets>
  <definedNames/>
  <calcPr fullCalcOnLoad="1"/>
</workbook>
</file>

<file path=xl/sharedStrings.xml><?xml version="1.0" encoding="utf-8"?>
<sst xmlns="http://schemas.openxmlformats.org/spreadsheetml/2006/main" count="10668" uniqueCount="1087">
  <si>
    <t>Regjistrimet per vitin shkollor 2010-2011, Arsimi i detyruar</t>
  </si>
  <si>
    <t>Te dhenat identifikuese te shkolles</t>
  </si>
  <si>
    <t>Numri i nxenesve te regjistruar sipas moshes per cdo klase</t>
  </si>
  <si>
    <t>Shënime të tjera</t>
  </si>
  <si>
    <t>Formula kontrolli</t>
  </si>
  <si>
    <t>Datelinda 2004 (6)</t>
  </si>
  <si>
    <t>Datelindja 2003 (7)</t>
  </si>
  <si>
    <t>Datelindja 2002 (8)</t>
  </si>
  <si>
    <t>Datelindja 2001 (9)</t>
  </si>
  <si>
    <t>Datelindja 2000 (10)</t>
  </si>
  <si>
    <t>Datelindja 1999 (11)</t>
  </si>
  <si>
    <t>Datelindja 1998 (12)</t>
  </si>
  <si>
    <t>Datelindja 1997 (13)</t>
  </si>
  <si>
    <t>Datelindja 1996 (14)</t>
  </si>
  <si>
    <t>Datelindja 1995 (15)</t>
  </si>
  <si>
    <t>Datelindja 1994 (16)</t>
  </si>
  <si>
    <t>Datelindja 1993 (17)</t>
  </si>
  <si>
    <t>Datelindja para 1993 (18)</t>
  </si>
  <si>
    <t>ID e Qarkut</t>
  </si>
  <si>
    <t>ID e rrethit</t>
  </si>
  <si>
    <t>ID e shkolles</t>
  </si>
  <si>
    <t>ID e plote</t>
  </si>
  <si>
    <t>Emri i shkolles</t>
  </si>
  <si>
    <t>Drejtori i Shkolles (emri)</t>
  </si>
  <si>
    <t>Qarku</t>
  </si>
  <si>
    <t>Rrethi</t>
  </si>
  <si>
    <t>Emri i Njesise Lokale</t>
  </si>
  <si>
    <t>Emri i Qytetit/Fshatit</t>
  </si>
  <si>
    <t>Bashki apo komune</t>
  </si>
  <si>
    <t>Qytet apo fshat</t>
  </si>
  <si>
    <t>Publike, Jo publike</t>
  </si>
  <si>
    <t>Lloji sipas ciklit</t>
  </si>
  <si>
    <t>Vartësia</t>
  </si>
  <si>
    <t>Vartëse KU (emri i shkolles)</t>
  </si>
  <si>
    <t>Specifikim</t>
  </si>
  <si>
    <t>Klasa 1</t>
  </si>
  <si>
    <t>Klasa 2</t>
  </si>
  <si>
    <t>Klasa 3</t>
  </si>
  <si>
    <t>Klasa 4</t>
  </si>
  <si>
    <t>Klasa 5</t>
  </si>
  <si>
    <t>Klasa 6</t>
  </si>
  <si>
    <t>Klasa 7</t>
  </si>
  <si>
    <t>Klasa 8</t>
  </si>
  <si>
    <t>Klasa 9</t>
  </si>
  <si>
    <t>Gjithsej</t>
  </si>
  <si>
    <t>Femra</t>
  </si>
  <si>
    <t>Gjithsej 1</t>
  </si>
  <si>
    <t>Gjithsej 2</t>
  </si>
  <si>
    <t>Gjithsej 3</t>
  </si>
  <si>
    <t>Gjithsej 4</t>
  </si>
  <si>
    <t>Gjithsej 5</t>
  </si>
  <si>
    <t>Gjithsej 6</t>
  </si>
  <si>
    <t>Gjithsej 7</t>
  </si>
  <si>
    <t>Gjithsej 8</t>
  </si>
  <si>
    <t>Gjithsej 9</t>
  </si>
  <si>
    <t>Gjithsej 1-9</t>
  </si>
  <si>
    <t>Femra 1</t>
  </si>
  <si>
    <t>Femra 2</t>
  </si>
  <si>
    <t>Femra 3</t>
  </si>
  <si>
    <t>Femra 4</t>
  </si>
  <si>
    <t>Femra 5</t>
  </si>
  <si>
    <t>Femra 6</t>
  </si>
  <si>
    <t>Femra 7</t>
  </si>
  <si>
    <t>Femra 8</t>
  </si>
  <si>
    <t>Femra 9</t>
  </si>
  <si>
    <t>Femra 1-9</t>
  </si>
  <si>
    <t>01</t>
  </si>
  <si>
    <t>CU</t>
  </si>
  <si>
    <t>02</t>
  </si>
  <si>
    <t>03</t>
  </si>
  <si>
    <t>CL</t>
  </si>
  <si>
    <t>04</t>
  </si>
  <si>
    <t>05</t>
  </si>
  <si>
    <t>06</t>
  </si>
  <si>
    <t>07</t>
  </si>
  <si>
    <t>08</t>
  </si>
  <si>
    <t>09</t>
  </si>
  <si>
    <t>10</t>
  </si>
  <si>
    <t>Shkodër</t>
  </si>
  <si>
    <t>11</t>
  </si>
  <si>
    <t>12</t>
  </si>
  <si>
    <t>13</t>
  </si>
  <si>
    <t>Mesuesit ne shkollat 9-vjeçare, per vitin shkollor 2010-2011</t>
  </si>
  <si>
    <t>Mesues gjithsej (perfshire drejtuesit)</t>
  </si>
  <si>
    <t>Punonjes ndihmes</t>
  </si>
  <si>
    <t>Mësues ne ciklin e ulet</t>
  </si>
  <si>
    <t>Mesues ne ciklin e larte</t>
  </si>
  <si>
    <t>Grupmosha e mesuesve</t>
  </si>
  <si>
    <t>Përvoja ne pune e mesuesve ne arsim</t>
  </si>
  <si>
    <t>Formula</t>
  </si>
  <si>
    <t>nen 25 vjec</t>
  </si>
  <si>
    <t>25 - 29 vjec</t>
  </si>
  <si>
    <t>30-34 vjec</t>
  </si>
  <si>
    <t>35-39 vjec</t>
  </si>
  <si>
    <t>40-44 vjec</t>
  </si>
  <si>
    <t>45-49 vjec</t>
  </si>
  <si>
    <t>50-54 vjec</t>
  </si>
  <si>
    <t>55-59 vjec</t>
  </si>
  <si>
    <t>60 e siper vjec</t>
  </si>
  <si>
    <t>Shkolla</t>
  </si>
  <si>
    <t>Gjinia</t>
  </si>
  <si>
    <t>Mosha</t>
  </si>
  <si>
    <t>Arsimi</t>
  </si>
  <si>
    <t>Vartëse KU</t>
  </si>
  <si>
    <t>Me arsim të mesem jo pedagogjik</t>
  </si>
  <si>
    <t>Me arsim te mesem pedagogjik</t>
  </si>
  <si>
    <t>Me arsim të lartë</t>
  </si>
  <si>
    <t>Me arsim te mesem jo pedagogjik</t>
  </si>
  <si>
    <t>Me arsim te larte</t>
  </si>
  <si>
    <t>0-5 vjet</t>
  </si>
  <si>
    <t>6-10 vjet</t>
  </si>
  <si>
    <t>11-15 vjet</t>
  </si>
  <si>
    <t>16-20 vjet</t>
  </si>
  <si>
    <t>21-25 vjet</t>
  </si>
  <si>
    <t>mbi 25 vjet</t>
  </si>
  <si>
    <t>Të dhënat për kopshtet 2010-2011</t>
  </si>
  <si>
    <t>Te dhenat identifikuese te kopshteve</t>
  </si>
  <si>
    <t>Numri i grupeve</t>
  </si>
  <si>
    <t>Femije të regjistruar</t>
  </si>
  <si>
    <t>Femije sipas moshes</t>
  </si>
  <si>
    <t>Edukatore</t>
  </si>
  <si>
    <t>Punonjës ndihmës gjithsej</t>
  </si>
  <si>
    <t>Grupmosha e edukatoreve</t>
  </si>
  <si>
    <t>Kopshti</t>
  </si>
  <si>
    <t>Bashki apo Komune</t>
  </si>
  <si>
    <t>Fshat/Qytet</t>
  </si>
  <si>
    <t>Me ushqim / Pa ushqim</t>
  </si>
  <si>
    <t>Kapaciteti</t>
  </si>
  <si>
    <t>Publik, Jo publik</t>
  </si>
  <si>
    <t>Ne ndertesen e shkolles</t>
  </si>
  <si>
    <t>Nga cila shkolle varet</t>
  </si>
  <si>
    <t>Grupe të para</t>
  </si>
  <si>
    <t>Grupe të dyta</t>
  </si>
  <si>
    <t>Grupe pergatitor</t>
  </si>
  <si>
    <t>Grupe të përziera</t>
  </si>
  <si>
    <t>Kombinimet e grupeve të përziera</t>
  </si>
  <si>
    <t>Grupi i parë</t>
  </si>
  <si>
    <t>Grupi i dytë</t>
  </si>
  <si>
    <t>Grupi përgatitor</t>
  </si>
  <si>
    <t>Grup i perzier</t>
  </si>
  <si>
    <t>Femije 3 vjec</t>
  </si>
  <si>
    <t>Femije 4 vjec</t>
  </si>
  <si>
    <t>Femije 5 vjec</t>
  </si>
  <si>
    <t>Femije 6 vjec</t>
  </si>
  <si>
    <t>Me arsim të mesëm jo pedagogjik</t>
  </si>
  <si>
    <t>Me arsim të mesëm pedagogjik</t>
  </si>
  <si>
    <t>Me arsim 9-vjecar</t>
  </si>
  <si>
    <t>25-29 vjec</t>
  </si>
  <si>
    <t>Shkoder</t>
  </si>
  <si>
    <t>Datelindja 2005 (5 vjeç)</t>
  </si>
  <si>
    <t>Të regjistruar gjithsej (ne klasa te vecanta+klasa te kombinuara)</t>
  </si>
  <si>
    <t>Të regjistruar përsëritës</t>
  </si>
  <si>
    <t>Të regjistruar vetem në klasa të kombinuara</t>
  </si>
  <si>
    <t>Numri i klasave</t>
  </si>
  <si>
    <t>Klasa e pare</t>
  </si>
  <si>
    <t>Klasa e dyte</t>
  </si>
  <si>
    <t>Klasa e trete</t>
  </si>
  <si>
    <t>Klasa e katert</t>
  </si>
  <si>
    <t>Klasa e peste</t>
  </si>
  <si>
    <t>Klasa e gjashte</t>
  </si>
  <si>
    <t>Klasa e shtate</t>
  </si>
  <si>
    <t>Klasa e tete</t>
  </si>
  <si>
    <t>Klasa e nente</t>
  </si>
  <si>
    <t>Klasa e pare deri e nente</t>
  </si>
  <si>
    <t>Klasa e pare deri nente</t>
  </si>
  <si>
    <t>Klasa te para</t>
  </si>
  <si>
    <t>Klasa te dyta</t>
  </si>
  <si>
    <t>Klasa te treta</t>
  </si>
  <si>
    <t>Klasa te katerta</t>
  </si>
  <si>
    <t>Klasa te pesta</t>
  </si>
  <si>
    <t>Klasa te gjashta</t>
  </si>
  <si>
    <t>Klasa te shtata</t>
  </si>
  <si>
    <t>Klasa te teta</t>
  </si>
  <si>
    <t>Klasa te nenta</t>
  </si>
  <si>
    <t>Klasa të kombinuara</t>
  </si>
  <si>
    <t>Kombinimi</t>
  </si>
  <si>
    <t>Numri i klasave gjithsej</t>
  </si>
  <si>
    <t>Telefon</t>
  </si>
  <si>
    <t>Adresa e</t>
  </si>
  <si>
    <t>Meshkuj</t>
  </si>
  <si>
    <t>Nr. Personal</t>
  </si>
  <si>
    <t>Nr. Shkolles</t>
  </si>
  <si>
    <t>shkolles</t>
  </si>
  <si>
    <t>Të regjistruar gjithsej</t>
  </si>
  <si>
    <t xml:space="preserve">Regjistrimet ne profilin shoqeror </t>
  </si>
  <si>
    <t>Regjistrimet ne profilin natyror</t>
  </si>
  <si>
    <t>Klasa XII</t>
  </si>
  <si>
    <t>Adresa e shkolles</t>
  </si>
  <si>
    <t>ID e plotë</t>
  </si>
  <si>
    <t>Lloji sipas programit</t>
  </si>
  <si>
    <t>Specifikimi ne varesi te llojit</t>
  </si>
  <si>
    <t>E Bashkuar ose Jo</t>
  </si>
  <si>
    <t>Klasa X</t>
  </si>
  <si>
    <t>Klasa XI</t>
  </si>
  <si>
    <t>Klasa XIII</t>
  </si>
  <si>
    <t xml:space="preserve">Nga klasa X-XIII </t>
  </si>
  <si>
    <t>Klasa gjithsej</t>
  </si>
  <si>
    <t>Numri i nxenesve</t>
  </si>
  <si>
    <t>Nr.personal</t>
  </si>
  <si>
    <t>Nr. Shkolle</t>
  </si>
  <si>
    <t>Gjimnaz</t>
  </si>
  <si>
    <t>FORMULA KONTROLLI</t>
  </si>
  <si>
    <t>Datelindja 1993(17)</t>
  </si>
  <si>
    <t>Datelindja 1992 (18)</t>
  </si>
  <si>
    <t>Datelindja 1991 (19)</t>
  </si>
  <si>
    <t>Datelindja 1990 (20)</t>
  </si>
  <si>
    <t>Datelindja 1989 (21)</t>
  </si>
  <si>
    <t>Datelindja 1988 (22)</t>
  </si>
  <si>
    <t>Datelindja 1987 (23)</t>
  </si>
  <si>
    <t>Datelindja 1986 (24)</t>
  </si>
  <si>
    <t>Datelindja 1984-85</t>
  </si>
  <si>
    <t>Datelindja 1982-83</t>
  </si>
  <si>
    <t>Datelindja 1976-81</t>
  </si>
  <si>
    <t>Datelindja para 1976</t>
  </si>
  <si>
    <t>Klasat X-XIII</t>
  </si>
  <si>
    <t>Gjith. Kl. X</t>
  </si>
  <si>
    <t xml:space="preserve">Gjith.Kl. XI </t>
  </si>
  <si>
    <t xml:space="preserve">Gjith.Kl. XII </t>
  </si>
  <si>
    <t>Gjith. Kl. XIII</t>
  </si>
  <si>
    <t>Gj. 25-35</t>
  </si>
  <si>
    <t>Gjith. DK-DP</t>
  </si>
  <si>
    <t>Femra X</t>
  </si>
  <si>
    <t>Femra XI</t>
  </si>
  <si>
    <t>Femra XII</t>
  </si>
  <si>
    <t>Femra XIII</t>
  </si>
  <si>
    <t>F. 25-35</t>
  </si>
  <si>
    <t>Fem.DS-DX</t>
  </si>
  <si>
    <t>Mesues sipas shkalles se arsimimit</t>
  </si>
  <si>
    <t>Pervoja ne pune e mesuesve ne arsim</t>
  </si>
  <si>
    <t>Me arsim te mesem</t>
  </si>
  <si>
    <t>Regjistrimet per vitin shkollor 2010-2011, Arsimi i mesem</t>
  </si>
  <si>
    <t>Të regjistruar te huaj (Nese ka)</t>
  </si>
  <si>
    <t>Cikli ulet</t>
  </si>
  <si>
    <t>Cikli larte</t>
  </si>
  <si>
    <t>Psikolog</t>
  </si>
  <si>
    <t>Buxhetor</t>
  </si>
  <si>
    <t>Jobuxhetor</t>
  </si>
  <si>
    <t xml:space="preserve">ISMAIL QEMALI    </t>
  </si>
  <si>
    <t>SALO HALILI</t>
  </si>
  <si>
    <t>AZEM HAJDARI</t>
  </si>
  <si>
    <t xml:space="preserve">XHEL FISHTA   </t>
  </si>
  <si>
    <t xml:space="preserve">SKENDERBEG   </t>
  </si>
  <si>
    <t>PASHKO VASA</t>
  </si>
  <si>
    <t>BRANKO KADIA</t>
  </si>
  <si>
    <t>MATI LOGORECI</t>
  </si>
  <si>
    <t>NDOC MAZI</t>
  </si>
  <si>
    <t>MARTIN CAMAJ</t>
  </si>
  <si>
    <t>DESHMORËT E PRISHTINËS</t>
  </si>
  <si>
    <t>ALI LAÇEJ</t>
  </si>
  <si>
    <t>NDRE MJEDA</t>
  </si>
  <si>
    <t>AJASEM</t>
  </si>
  <si>
    <t>LIRIA</t>
  </si>
  <si>
    <t>RUZHDI DACA</t>
  </si>
  <si>
    <t>PRENG JAKOVA</t>
  </si>
  <si>
    <t>3 DHJETORI</t>
  </si>
  <si>
    <t>SHIROKË</t>
  </si>
  <si>
    <t>ZOGAJ</t>
  </si>
  <si>
    <t xml:space="preserve">DOBRAÇ </t>
  </si>
  <si>
    <t>GOLEM</t>
  </si>
  <si>
    <t>GRUDË E RE</t>
  </si>
  <si>
    <t>HOT I RI</t>
  </si>
  <si>
    <t>BARDHEJ</t>
  </si>
  <si>
    <t>SHTOJ I RI</t>
  </si>
  <si>
    <t>GUCI E RE</t>
  </si>
  <si>
    <t>SHTOJ I VJETËR</t>
  </si>
  <si>
    <t>ZUES</t>
  </si>
  <si>
    <t>OBLIKË</t>
  </si>
  <si>
    <t xml:space="preserve">XHAFERAJ  </t>
  </si>
  <si>
    <t>OBOT</t>
  </si>
  <si>
    <t>OBOT I VJETËR</t>
  </si>
  <si>
    <t>VELINAJ</t>
  </si>
  <si>
    <t>ELBACË</t>
  </si>
  <si>
    <t>BOBOT</t>
  </si>
  <si>
    <t>MURIQAN</t>
  </si>
  <si>
    <t>BERDICË E MADHE</t>
  </si>
  <si>
    <t>BERDICË E SIPËRME</t>
  </si>
  <si>
    <t>BELTOJË</t>
  </si>
  <si>
    <t>MALI HEBE</t>
  </si>
  <si>
    <t>TRUSH</t>
  </si>
  <si>
    <t>VAUDEJËS</t>
  </si>
  <si>
    <t>MJEDË</t>
  </si>
  <si>
    <t>SPATHAR</t>
  </si>
  <si>
    <t>SHELQET</t>
  </si>
  <si>
    <t>KAÇ-NARAÇ</t>
  </si>
  <si>
    <t>KARMË</t>
  </si>
  <si>
    <t>JAKAJ</t>
  </si>
  <si>
    <t>MES-MYSELIM</t>
  </si>
  <si>
    <t>ADEM HAXHIA</t>
  </si>
  <si>
    <t>DRAGOÇ</t>
  </si>
  <si>
    <t>KULLAJ</t>
  </si>
  <si>
    <t>DOMËN</t>
  </si>
  <si>
    <t>DERRAJ</t>
  </si>
  <si>
    <t>DRISHT</t>
  </si>
  <si>
    <t>OMARAJ</t>
  </si>
  <si>
    <t>VILZË</t>
  </si>
  <si>
    <t>URA E SHTREJTË</t>
  </si>
  <si>
    <t>PREKAL</t>
  </si>
  <si>
    <t>MEHMET SHPENDI</t>
  </si>
  <si>
    <t>THETH</t>
  </si>
  <si>
    <t>ABAT</t>
  </si>
  <si>
    <t>LEKAJ</t>
  </si>
  <si>
    <t>VUKSANAJ</t>
  </si>
  <si>
    <t>GIMAJ</t>
  </si>
  <si>
    <t>NENMAVRIQ</t>
  </si>
  <si>
    <t>LOTAJ</t>
  </si>
  <si>
    <t>GUR I ZI</t>
  </si>
  <si>
    <t>RRENC</t>
  </si>
  <si>
    <t>KUÇ</t>
  </si>
  <si>
    <t>VUKATANË</t>
  </si>
  <si>
    <t>JUBAN</t>
  </si>
  <si>
    <t>SHELDI</t>
  </si>
  <si>
    <t>RRAGAM</t>
  </si>
  <si>
    <t>MAZRREK</t>
  </si>
  <si>
    <t>NDEAI-SHOSH</t>
  </si>
  <si>
    <t>BRAZHDË</t>
  </si>
  <si>
    <t>PALAJ-SHOSH</t>
  </si>
  <si>
    <t>NICAJ-SHOSH</t>
  </si>
  <si>
    <t>KIR</t>
  </si>
  <si>
    <t>KASNEC</t>
  </si>
  <si>
    <t>POG</t>
  </si>
  <si>
    <t xml:space="preserve">BRUÇAJ </t>
  </si>
  <si>
    <t>LIKAJ</t>
  </si>
  <si>
    <t>PLAN</t>
  </si>
  <si>
    <t>MAJA E THANËS</t>
  </si>
  <si>
    <t>XHAN</t>
  </si>
  <si>
    <t>GJON NDOCI</t>
  </si>
  <si>
    <t>SHKJEZË</t>
  </si>
  <si>
    <t>KOSMAÇ</t>
  </si>
  <si>
    <t>ASHTË</t>
  </si>
  <si>
    <t>MELGUSHË</t>
  </si>
  <si>
    <t>RRANXA</t>
  </si>
  <si>
    <t>FSHAT I RI</t>
  </si>
  <si>
    <t>STAJKA</t>
  </si>
  <si>
    <t>LUSH KOLA</t>
  </si>
  <si>
    <t>KUKËL</t>
  </si>
  <si>
    <t>MALI I JUSHIT</t>
  </si>
  <si>
    <t>KISHARRË</t>
  </si>
  <si>
    <t>ARRË</t>
  </si>
  <si>
    <t>VILË</t>
  </si>
  <si>
    <t>KOMAN</t>
  </si>
  <si>
    <t>TOPLANË</t>
  </si>
  <si>
    <t xml:space="preserve">KODERNIKAJ </t>
  </si>
  <si>
    <t>KRONI I MADH</t>
  </si>
  <si>
    <t>GEGAJ</t>
  </si>
  <si>
    <t>BARCOLLË</t>
  </si>
  <si>
    <t xml:space="preserve">PISTULL  </t>
  </si>
  <si>
    <t>PAÇRAM</t>
  </si>
  <si>
    <t>NENSHATË</t>
  </si>
  <si>
    <t>HAJMEL</t>
  </si>
  <si>
    <t>DHEU I LEHTE</t>
  </si>
  <si>
    <t>DAJÇ I RI</t>
  </si>
  <si>
    <t>DAJÇ I VJETËR</t>
  </si>
  <si>
    <t>SUKA</t>
  </si>
  <si>
    <t>SHIRQ-MUSHAN</t>
  </si>
  <si>
    <t>SAMRISH I RI</t>
  </si>
  <si>
    <t>SAMRISH I VJETËR</t>
  </si>
  <si>
    <t>PENTAR</t>
  </si>
  <si>
    <t>NIKOLLË ZOGORIAN</t>
  </si>
  <si>
    <t>ÇAS</t>
  </si>
  <si>
    <t>LUARZË</t>
  </si>
  <si>
    <t>REÇ I VJETËR</t>
  </si>
  <si>
    <t>MALI KOLAJ</t>
  </si>
  <si>
    <t>VELIPOJË E RE</t>
  </si>
  <si>
    <t>BAKS-RRJOLL</t>
  </si>
  <si>
    <t>VIG</t>
  </si>
  <si>
    <t>FUSHË VIG</t>
  </si>
  <si>
    <t>MNELË E MADHE</t>
  </si>
  <si>
    <t>MNELË E VOGËL</t>
  </si>
  <si>
    <t>DITURIA</t>
  </si>
  <si>
    <t>MARIA</t>
  </si>
  <si>
    <t>COR JESU</t>
  </si>
  <si>
    <t>ZEMRA E KRISHTIT</t>
  </si>
  <si>
    <t>SHPRESA PËR TË ARDHMEN</t>
  </si>
  <si>
    <t>HAXHI SHEH SHAMIA</t>
  </si>
  <si>
    <t>HASAN RIZA PASHA</t>
  </si>
  <si>
    <t>TEUTA</t>
  </si>
  <si>
    <t>MIQËSIA</t>
  </si>
  <si>
    <t>ABC</t>
  </si>
  <si>
    <t>PËRPARIMI</t>
  </si>
  <si>
    <t>PETER MAHRINGER</t>
  </si>
  <si>
    <t>ZANI I SHKODRES</t>
  </si>
  <si>
    <t>Ymer Vila</t>
  </si>
  <si>
    <t>Astrit Çaku</t>
  </si>
  <si>
    <t>Astrt Ahmetaga</t>
  </si>
  <si>
    <t>Tahir Myftija</t>
  </si>
  <si>
    <t>Majlinda Hoxha</t>
  </si>
  <si>
    <t>Olga Luka</t>
  </si>
  <si>
    <t>Dorotea Shestani</t>
  </si>
  <si>
    <t xml:space="preserve">Preng Luli  </t>
  </si>
  <si>
    <t>Gëzim Gjylbagu</t>
  </si>
  <si>
    <t>Kolec Shoshi</t>
  </si>
  <si>
    <t>Agron Kastrati</t>
  </si>
  <si>
    <t>Isa Çelepia</t>
  </si>
  <si>
    <t>Mimoza Akshia</t>
  </si>
  <si>
    <t>Sokol Marku</t>
  </si>
  <si>
    <t>Majlinda Kuçi</t>
  </si>
  <si>
    <t>Adea Dingu</t>
  </si>
  <si>
    <t>Riza Kraja</t>
  </si>
  <si>
    <t>Ali Guradeci</t>
  </si>
  <si>
    <t>Angjelin Leka</t>
  </si>
  <si>
    <t>Fatmir Mehja</t>
  </si>
  <si>
    <t>Ervila Hoxha</t>
  </si>
  <si>
    <t>Ndue Stragu</t>
  </si>
  <si>
    <t>Arjan Lika</t>
  </si>
  <si>
    <t>Pjetër Delaj</t>
  </si>
  <si>
    <t>Shyqyri Selimi</t>
  </si>
  <si>
    <t>Marin Pemaj</t>
  </si>
  <si>
    <t>Xheladin Lani</t>
  </si>
  <si>
    <t>Xhevdet Landa</t>
  </si>
  <si>
    <t>Bajram Dymleku</t>
  </si>
  <si>
    <t>Muhamet Kastrati</t>
  </si>
  <si>
    <t>Mikel Pjetrushi</t>
  </si>
  <si>
    <t>Abdyl Abdyli</t>
  </si>
  <si>
    <t>Gjergj Dodani</t>
  </si>
  <si>
    <t>Hasan Meti</t>
  </si>
  <si>
    <t>Vojsava Huba</t>
  </si>
  <si>
    <t>Simon Zhuri</t>
  </si>
  <si>
    <t>Kole Margjoka</t>
  </si>
  <si>
    <t>Agim Thorja</t>
  </si>
  <si>
    <t>Ismet Çelaj</t>
  </si>
  <si>
    <t>Nexhmi Spahia</t>
  </si>
  <si>
    <t>Dedë Vojvoda</t>
  </si>
  <si>
    <t>Hysbie Brahimataj</t>
  </si>
  <si>
    <t>Faik Uraj</t>
  </si>
  <si>
    <t>Pjetër Molla</t>
  </si>
  <si>
    <t>Agostin Nika</t>
  </si>
  <si>
    <t>Nikolin Nengagu</t>
  </si>
  <si>
    <t>Ibrahim Ymeri</t>
  </si>
  <si>
    <t>Pashkë Binoshi</t>
  </si>
  <si>
    <t>Gjovalin Bardeli</t>
  </si>
  <si>
    <t>Ardjan Beqiri</t>
  </si>
  <si>
    <t>Luigj Shyti</t>
  </si>
  <si>
    <t>Prekë Vuksani</t>
  </si>
  <si>
    <t>Zef Toka</t>
  </si>
  <si>
    <t>Vatë Demaj</t>
  </si>
  <si>
    <t>Pëllumbesha Lleshi</t>
  </si>
  <si>
    <t>Agim Bushati</t>
  </si>
  <si>
    <t>Viktor Luani</t>
  </si>
  <si>
    <t>Gëzim Muçojani</t>
  </si>
  <si>
    <t>Shkëlqim Shimaj</t>
  </si>
  <si>
    <t>Balto Lacini</t>
  </si>
  <si>
    <t>Violeta Markolaj</t>
  </si>
  <si>
    <t>Ndoc Shaben</t>
  </si>
  <si>
    <t>Marash Marashi</t>
  </si>
  <si>
    <t>Sokol Cingarja</t>
  </si>
  <si>
    <t>Fran Lisi</t>
  </si>
  <si>
    <t>Agostin Gavoçi</t>
  </si>
  <si>
    <t>Fran Zefi</t>
  </si>
  <si>
    <t>Sokol Tinaj</t>
  </si>
  <si>
    <t>Rrok Preka</t>
  </si>
  <si>
    <t>Venir Muçollari</t>
  </si>
  <si>
    <t>Salvador Lokaj</t>
  </si>
  <si>
    <t>Frederik Gjuraj</t>
  </si>
  <si>
    <t>Gjekë Ujka</t>
  </si>
  <si>
    <t>Gjokë Leka</t>
  </si>
  <si>
    <t>Kolë Vathi</t>
  </si>
  <si>
    <t>Teuta Zaja</t>
  </si>
  <si>
    <t>Carla Meschini</t>
  </si>
  <si>
    <t>Maria Gianina Grannde</t>
  </si>
  <si>
    <t>Pranvera Marku</t>
  </si>
  <si>
    <t>Kujtim Dervishi</t>
  </si>
  <si>
    <t>Minerva Berdica</t>
  </si>
  <si>
    <t>Florinda Çeka</t>
  </si>
  <si>
    <t>Suela Lezha</t>
  </si>
  <si>
    <t>Lindita Reçi</t>
  </si>
  <si>
    <t>Gerlinda Tagini</t>
  </si>
  <si>
    <t>Mit'hat Dibra</t>
  </si>
  <si>
    <t>Parashqevi Kiçi</t>
  </si>
  <si>
    <t>Vjollca Vuçini</t>
  </si>
  <si>
    <t>Mehill Hasani</t>
  </si>
  <si>
    <t>Majlinda Mati</t>
  </si>
  <si>
    <t>Astrit Podgorica</t>
  </si>
  <si>
    <t>Dak Sharani</t>
  </si>
  <si>
    <t>Rrethina</t>
  </si>
  <si>
    <t>Dobraç</t>
  </si>
  <si>
    <t>Golem</t>
  </si>
  <si>
    <t>Grude e Re</t>
  </si>
  <si>
    <t>Hot i Ri</t>
  </si>
  <si>
    <t>Bardhej</t>
  </si>
  <si>
    <t>Shtoj i Ri</t>
  </si>
  <si>
    <t>Guci e Re</t>
  </si>
  <si>
    <t>Shtoj i Vjetër</t>
  </si>
  <si>
    <t>Zues</t>
  </si>
  <si>
    <t>Ana e Malit</t>
  </si>
  <si>
    <t xml:space="preserve">Oblikë </t>
  </si>
  <si>
    <t>Xhaferaj</t>
  </si>
  <si>
    <t>Obot</t>
  </si>
  <si>
    <t>Obot i Vjetër</t>
  </si>
  <si>
    <t>Velinaj</t>
  </si>
  <si>
    <t>Elbacë</t>
  </si>
  <si>
    <t>Bobot</t>
  </si>
  <si>
    <t>Muriqan</t>
  </si>
  <si>
    <t>Berdicë</t>
  </si>
  <si>
    <t>Berdicë e Madhe</t>
  </si>
  <si>
    <t>Berdice e Sipërme</t>
  </si>
  <si>
    <t>Beltojë</t>
  </si>
  <si>
    <t>Mali Hebe</t>
  </si>
  <si>
    <t>Trush</t>
  </si>
  <si>
    <t>Vau Dejës</t>
  </si>
  <si>
    <t>Laç</t>
  </si>
  <si>
    <t>Mjedë</t>
  </si>
  <si>
    <t>Spathar</t>
  </si>
  <si>
    <t>Shelqet</t>
  </si>
  <si>
    <t>Naraç</t>
  </si>
  <si>
    <t xml:space="preserve">Karmë </t>
  </si>
  <si>
    <t>Jakaj</t>
  </si>
  <si>
    <t>Postribë</t>
  </si>
  <si>
    <t>Meselim</t>
  </si>
  <si>
    <t>Dragoç</t>
  </si>
  <si>
    <t>Kullaj</t>
  </si>
  <si>
    <t>Domën</t>
  </si>
  <si>
    <t>Derraj</t>
  </si>
  <si>
    <t>Drisht</t>
  </si>
  <si>
    <t>Omaraj</t>
  </si>
  <si>
    <t>Vilzë</t>
  </si>
  <si>
    <t>Ura e Shtrejtë</t>
  </si>
  <si>
    <t>Prekal</t>
  </si>
  <si>
    <t>Shalë</t>
  </si>
  <si>
    <t>Breglumi</t>
  </si>
  <si>
    <t>Theth</t>
  </si>
  <si>
    <t>Abat</t>
  </si>
  <si>
    <t>Lekaj</t>
  </si>
  <si>
    <t>Vuksanaj</t>
  </si>
  <si>
    <t>Gimaj</t>
  </si>
  <si>
    <t>Nenmavriq</t>
  </si>
  <si>
    <t>Lotaj</t>
  </si>
  <si>
    <t>Gur i Zi</t>
  </si>
  <si>
    <t>Rrenc</t>
  </si>
  <si>
    <t>Kuç</t>
  </si>
  <si>
    <t>Vukatanë</t>
  </si>
  <si>
    <t>Juban</t>
  </si>
  <si>
    <t>Sheldi</t>
  </si>
  <si>
    <t>Rragam</t>
  </si>
  <si>
    <t>Mazrrek</t>
  </si>
  <si>
    <t>Shosh</t>
  </si>
  <si>
    <t>Ndreaj-Shosh</t>
  </si>
  <si>
    <t>Brazhdë</t>
  </si>
  <si>
    <t>Palaj-Shosh</t>
  </si>
  <si>
    <t>Nicaj-Shosh</t>
  </si>
  <si>
    <t>Pult</t>
  </si>
  <si>
    <t>Kir</t>
  </si>
  <si>
    <t>Kasnec</t>
  </si>
  <si>
    <t>Pog</t>
  </si>
  <si>
    <t>Bruçaj</t>
  </si>
  <si>
    <t>Likaj</t>
  </si>
  <si>
    <t>Plan</t>
  </si>
  <si>
    <t>Maja e Thanës</t>
  </si>
  <si>
    <t>Xhan</t>
  </si>
  <si>
    <t>Bushat</t>
  </si>
  <si>
    <t>Shkjezë</t>
  </si>
  <si>
    <t>Kosmaç</t>
  </si>
  <si>
    <t>Ashtë</t>
  </si>
  <si>
    <t>Melgushë</t>
  </si>
  <si>
    <t>Rranxa</t>
  </si>
  <si>
    <t>Fshat i Ri</t>
  </si>
  <si>
    <t>Stajka</t>
  </si>
  <si>
    <t>Barbullush</t>
  </si>
  <si>
    <t>Kukël</t>
  </si>
  <si>
    <t>Mali i Jushit</t>
  </si>
  <si>
    <t>Temal</t>
  </si>
  <si>
    <t>Kisharrë</t>
  </si>
  <si>
    <t>Arrë</t>
  </si>
  <si>
    <t>Vilë</t>
  </si>
  <si>
    <t>Koman</t>
  </si>
  <si>
    <t>Toplanë</t>
  </si>
  <si>
    <t>Shllak</t>
  </si>
  <si>
    <t>Kodërnikaj</t>
  </si>
  <si>
    <t>Kroni i Madh</t>
  </si>
  <si>
    <t>Gegaj</t>
  </si>
  <si>
    <t>Barcollë</t>
  </si>
  <si>
    <t>Hajmel</t>
  </si>
  <si>
    <t>Pistull</t>
  </si>
  <si>
    <t>Paçram</t>
  </si>
  <si>
    <t>Nenshatë</t>
  </si>
  <si>
    <t>Dheu i Lehtë</t>
  </si>
  <si>
    <t>Dajç</t>
  </si>
  <si>
    <t>Dajc i Ri</t>
  </si>
  <si>
    <t>Dajç i Vjetër</t>
  </si>
  <si>
    <t>Suka</t>
  </si>
  <si>
    <t>Shirq-Mushan</t>
  </si>
  <si>
    <t xml:space="preserve">Samrish i Ri </t>
  </si>
  <si>
    <t>Samrish i Vjetër</t>
  </si>
  <si>
    <t>Pentar</t>
  </si>
  <si>
    <t>Velipojë</t>
  </si>
  <si>
    <t>Velipojë Qendër</t>
  </si>
  <si>
    <t>Ças</t>
  </si>
  <si>
    <t>Luarzë</t>
  </si>
  <si>
    <t>Rec i Vjetër</t>
  </si>
  <si>
    <t>Mali Kolaj</t>
  </si>
  <si>
    <t>Velipojë e Re</t>
  </si>
  <si>
    <t>Baks-Rrjoll</t>
  </si>
  <si>
    <t>Mnelë-Vig</t>
  </si>
  <si>
    <t>Vig</t>
  </si>
  <si>
    <t>Fushë  Vig</t>
  </si>
  <si>
    <t>Mnele e Madhe</t>
  </si>
  <si>
    <t>Mnele e Vogël</t>
  </si>
  <si>
    <t>Bashki</t>
  </si>
  <si>
    <t>Qytet</t>
  </si>
  <si>
    <t>Publike</t>
  </si>
  <si>
    <t>9VJ</t>
  </si>
  <si>
    <t>Jo Vartëse</t>
  </si>
  <si>
    <t>Klasike</t>
  </si>
  <si>
    <t xml:space="preserve">    </t>
  </si>
  <si>
    <t xml:space="preserve">   </t>
  </si>
  <si>
    <t>Vartëse</t>
  </si>
  <si>
    <t>BM</t>
  </si>
  <si>
    <t>Artistike</t>
  </si>
  <si>
    <t>Speciale</t>
  </si>
  <si>
    <t>Komune</t>
  </si>
  <si>
    <t>Fshat</t>
  </si>
  <si>
    <t xml:space="preserve"> </t>
  </si>
  <si>
    <t>BRUÇAJ</t>
  </si>
  <si>
    <t>KODERNIKAJ</t>
  </si>
  <si>
    <t>Jo Publike</t>
  </si>
  <si>
    <t>Jo vartëse</t>
  </si>
  <si>
    <t>PISTULL</t>
  </si>
  <si>
    <t xml:space="preserve">DAJÇ I RI </t>
  </si>
  <si>
    <t>MARIA NDIHMËTARE</t>
  </si>
  <si>
    <t>02242773</t>
  </si>
  <si>
    <t>Shkolla 9-vjeçare "Ismail Qemalii" Shkoder</t>
  </si>
  <si>
    <t>02243762</t>
  </si>
  <si>
    <t>Shkolla 9-vjeçare "Salo Halili" Shkoder</t>
  </si>
  <si>
    <t>02246666</t>
  </si>
  <si>
    <t>Shkolla 9-vjeçare "Azem Hajdari" Shkoder</t>
  </si>
  <si>
    <t>02248904</t>
  </si>
  <si>
    <t>Shkolla 9-vjeçare "Xhel Fishta" Shkoder</t>
  </si>
  <si>
    <t>02243763</t>
  </si>
  <si>
    <t>Shkolla 9-vjeçare "Skenderbeg" Shkoder</t>
  </si>
  <si>
    <t>02240950</t>
  </si>
  <si>
    <t>Shkolla 9-vjeçare "Pashko Vasai" Shkoder</t>
  </si>
  <si>
    <t>02243769</t>
  </si>
  <si>
    <t>Shkolla 9-vjeçare "Branko Kadia" Shkoder</t>
  </si>
  <si>
    <t>02249660</t>
  </si>
  <si>
    <t>Shkolla 9-vjeçare "Mati Logoreci" Shkoder</t>
  </si>
  <si>
    <t>02243754</t>
  </si>
  <si>
    <t>Shkolla 9-vjeçare "Ndoc Mazi" Shkoder</t>
  </si>
  <si>
    <t>Shkolla 9-vjeçare "Martin Camaj" Shkoder</t>
  </si>
  <si>
    <t>02243759</t>
  </si>
  <si>
    <t>Shkolla 9-vjeçare "Deshmoret e Prishtines" Shkoder</t>
  </si>
  <si>
    <t>02242762</t>
  </si>
  <si>
    <t>Shkolla 9-vjeçare "Ali Laçej" Shkoder</t>
  </si>
  <si>
    <t>02243760</t>
  </si>
  <si>
    <t>Shkolla 9-vjeçare "Ndre Mjeda" Shkoder</t>
  </si>
  <si>
    <t>Shkolla 9-vjeçare "Isuf Tabaku"Ajasem Shkoder</t>
  </si>
  <si>
    <t>Shkolla 9-vjeçare "Ruzhdi Daca"Bahçallek,Shkoder</t>
  </si>
  <si>
    <t>02242794</t>
  </si>
  <si>
    <t>Shkolla e mesme "Preke Jakova" Shkoder</t>
  </si>
  <si>
    <t>Shkolla e handikapateve "3 Dhjetori" Shkoder</t>
  </si>
  <si>
    <t>Shkolla 9-vjeçare "Shirokë" Shkoder</t>
  </si>
  <si>
    <t>Shkolla 9-vjeçare "Zogaj" Shkoder</t>
  </si>
  <si>
    <t>Shkolla 9-vjeçare "Isa Jakupi" Dobraç</t>
  </si>
  <si>
    <t>Shkolla 9-vjeçare "Haxhi Hajdari"Golem</t>
  </si>
  <si>
    <t>Shkolla 9-vjeçare "Grudë e Re"</t>
  </si>
  <si>
    <t>Shkolla 9-vjeçare "Hot i Ri</t>
  </si>
  <si>
    <t>Shkolla 9-vjeçare "Bardhej"</t>
  </si>
  <si>
    <t>Shkolla 9-vjeçare "Shtoj i Ri"</t>
  </si>
  <si>
    <t>Shkolla 9-vjeçare "Guci e Re"</t>
  </si>
  <si>
    <t>Shkolla 9-vjeçare "Shtoj i Vjeter"</t>
  </si>
  <si>
    <t>Shkolla 9-vjeçare "Zues"</t>
  </si>
  <si>
    <t>026290266</t>
  </si>
  <si>
    <t>Shkolla 9-vjeçare "Oblikë"Komuna Ana e Malit</t>
  </si>
  <si>
    <t>026290275</t>
  </si>
  <si>
    <t>Shkolla 9-vjeçare "Obot"Komuna Ana e Malit</t>
  </si>
  <si>
    <t>026290149</t>
  </si>
  <si>
    <t>Shkolla 9-vjeçare "Elbacë"Komuna Ana e Malit</t>
  </si>
  <si>
    <t>026290169</t>
  </si>
  <si>
    <t>Shkolla 9-vjeçare "Muriqan"Komuna Ana e Malit</t>
  </si>
  <si>
    <t>026670277</t>
  </si>
  <si>
    <t>Shkolla e mesme e Bashkuar "Berdicë"</t>
  </si>
  <si>
    <t>Shkolla 9-vjeçare "Berdicë e Siperme"</t>
  </si>
  <si>
    <t>Shkolla 9-vjeçare "Beltojë"Komuna Berdicë</t>
  </si>
  <si>
    <t>026670279</t>
  </si>
  <si>
    <t>Shkolla 9-vjeçare "Trush"Komuna Berdicë</t>
  </si>
  <si>
    <t>Shkolla e mesme e Bashkuar "Laç-Vaudejës"</t>
  </si>
  <si>
    <t>Shkolla e mesme e Bashkuar "Mjedë"Vaudejës</t>
  </si>
  <si>
    <t>Shkolla 9-vjeçare "Shelqet"Vaudejës</t>
  </si>
  <si>
    <t>026622387</t>
  </si>
  <si>
    <t>Shkolla 9-vjeçare "Kaç-Naraç"Vaudejës</t>
  </si>
  <si>
    <t>Shkolla 9-vjeçare "Karmë"Vaudejës</t>
  </si>
  <si>
    <t>Shkolla 9-vjeçare "Gomsiqe"Vaudejës</t>
  </si>
  <si>
    <t>Shkolla 9-vjeçare "Mes-Myselim"Postribë</t>
  </si>
  <si>
    <t>026420209</t>
  </si>
  <si>
    <t>Shkolla e mesme e Bashkuar "Adem Haxhia"Postribë</t>
  </si>
  <si>
    <t>026420442</t>
  </si>
  <si>
    <t>Shkolla 9-vjeçare "Dragoç"Postribë</t>
  </si>
  <si>
    <t>Shkolla 9-vjeçare "Domën"Postribë</t>
  </si>
  <si>
    <t>026420351</t>
  </si>
  <si>
    <t>Shkolla 9-vjeçare "Drisht"Postribë</t>
  </si>
  <si>
    <t>Shkolla 9-vjeçare "Ura e Shtrejtë"Postribë</t>
  </si>
  <si>
    <t>Shkolla 9-vjeçare "Prekal"Postribë</t>
  </si>
  <si>
    <t>Shkolla e mesme e Bashkuar "Mehmet Shpendi"Shalë</t>
  </si>
  <si>
    <t>Shkolla 9-vjeçare "Gimaj"Shalë</t>
  </si>
  <si>
    <t>026460043</t>
  </si>
  <si>
    <t>Shkolla e mesme e Bashkuar "Gur i Zi"</t>
  </si>
  <si>
    <t>026460324</t>
  </si>
  <si>
    <t>Shkolla 9-vjeçare "Rrenc"Gur i Zi</t>
  </si>
  <si>
    <t>Shkolla 9-vjeçare "Kuç"Gur i Zi</t>
  </si>
  <si>
    <t>Shkolla 9-vjeçare "Vukatanë"Gur i Zi</t>
  </si>
  <si>
    <t>026460255</t>
  </si>
  <si>
    <t>Shkolla 9-vjeçare "Juban"Gur i Zi</t>
  </si>
  <si>
    <t>Shkolla 9-vjeçare "Sheldi"Gur i Zi</t>
  </si>
  <si>
    <t>026460151</t>
  </si>
  <si>
    <t>Shkolla 9-vjeçare "Rragam"Gur i Zi</t>
  </si>
  <si>
    <t>Shkolla 9-vjeçare "Ndreaj Shosh"Komuna Shosh</t>
  </si>
  <si>
    <t>Shkolla 9-vjeçare "Palaj-Shosh"Komuna Shosh</t>
  </si>
  <si>
    <t>Shkolla 9-vjeçare "Bruçaj"Komuna Pult</t>
  </si>
  <si>
    <t>026620173</t>
  </si>
  <si>
    <t>Shkolla e mesme e Bashkuar "Gjon Ndoci"Bushat</t>
  </si>
  <si>
    <t>026622586</t>
  </si>
  <si>
    <t>Shkolla 9-vjeçare "Kosmaç"Bushat</t>
  </si>
  <si>
    <t>026621247</t>
  </si>
  <si>
    <t>Shkolla 9-vjeçare "Melgushë"Bushat</t>
  </si>
  <si>
    <t>026621031</t>
  </si>
  <si>
    <t>Shkolla 9-vjeçare "Rranxa"Bushat</t>
  </si>
  <si>
    <t>Shkolla 9-vjeçare "Fshat i Ri"Bushat</t>
  </si>
  <si>
    <t>026622587</t>
  </si>
  <si>
    <t>Shkolla 9-vjeçare "Stajka"Bushat</t>
  </si>
  <si>
    <t>026620305</t>
  </si>
  <si>
    <t>Shkolla e mesme e Bashkuar "Lushkolla"Barbullush</t>
  </si>
  <si>
    <t>Shkolla 9-vjeçare "Kisharrë"Komuna Temal</t>
  </si>
  <si>
    <t>Shkolla 9-vjeçare "Koman"Komuna Temal</t>
  </si>
  <si>
    <t>Shkolla 9-vjeçare "Toplane"Komuna Temal</t>
  </si>
  <si>
    <t>Shkolla 9-vjeçare "Kodernikaj"Komuna Shllak</t>
  </si>
  <si>
    <t>026560279</t>
  </si>
  <si>
    <t>Shkolla e mesme e Bashkuar "Pistull"Hajmel</t>
  </si>
  <si>
    <t>Shkolla 9-vjeçare "Nenshatë"Komuna Hajmel</t>
  </si>
  <si>
    <t>026560249</t>
  </si>
  <si>
    <t>Shkolla e mesme e Bashkuar "Hajmel"</t>
  </si>
  <si>
    <t>026720521</t>
  </si>
  <si>
    <t>Shkolla e mesme e Bashkuar "Dajçi Ri"Dajç</t>
  </si>
  <si>
    <t>026720048</t>
  </si>
  <si>
    <t>Shkolla 9-vjeçare "Shirq-Mushan"Komuna Dajç</t>
  </si>
  <si>
    <t>026720014</t>
  </si>
  <si>
    <t>Shkolla 9-vjeçare "Samrish I Ri"Komuna Dajç</t>
  </si>
  <si>
    <t>026720434</t>
  </si>
  <si>
    <t>Shkolla 9-vjeçare "Pentar"Komuna Dajç</t>
  </si>
  <si>
    <t>Shkolla e mesme e Bashkuar "Nikolle Zagoriani"Velipojë</t>
  </si>
  <si>
    <t>Shkolla 9-vjeçare "Velipoje e Re"Plazh Velipojë</t>
  </si>
  <si>
    <t>Shkolla 9-vjeçare "Mnele e Madhe"Komuna Mnelë-Vig</t>
  </si>
  <si>
    <t>Lagja:Vojo Kushi,Rus Shkoder</t>
  </si>
  <si>
    <t>02248240</t>
  </si>
  <si>
    <t>Lagja:Qemal Stafa,Rruga:Bon Bosko Nr.10</t>
  </si>
  <si>
    <t>02248219</t>
  </si>
  <si>
    <t>Lagja: Mark LulaRruga :Nene Klelia.M</t>
  </si>
  <si>
    <t xml:space="preserve">Lagja:Vasil Shanto, Rruga: 13 Dhjetori </t>
  </si>
  <si>
    <t>02246423</t>
  </si>
  <si>
    <t>Lagja: 3 Herojte, Rruga: Skenderbeg Nr.63</t>
  </si>
  <si>
    <t>02243572</t>
  </si>
  <si>
    <t>Lagja:Luguçezme Rruga "Hotel Argenti"</t>
  </si>
  <si>
    <t>02244535</t>
  </si>
  <si>
    <t>Lagja: Guerile, Rruga: Kodra Shkoder</t>
  </si>
  <si>
    <t>Lagja:Vojo Kushi, Rruga 7 Shkurti</t>
  </si>
  <si>
    <t>02243810</t>
  </si>
  <si>
    <t>Lagja: Tom Kola, Rruga: Gjon Buzuku</t>
  </si>
  <si>
    <t>02246389</t>
  </si>
  <si>
    <t>Lagja: Kongresi I Permetit, Rruga: Ali Kelmendi</t>
  </si>
  <si>
    <t>02250600</t>
  </si>
  <si>
    <t>Lagja: Partizani, Rruga: Fahri Ramadani Nr.22</t>
  </si>
  <si>
    <t>Mashkull</t>
  </si>
  <si>
    <t>I Lartë</t>
  </si>
  <si>
    <t>Femër</t>
  </si>
  <si>
    <t>I Mesëm</t>
  </si>
  <si>
    <t>Edmond Barbullushi</t>
  </si>
  <si>
    <t xml:space="preserve">Vartësia </t>
  </si>
  <si>
    <t>16 SHTATORI</t>
  </si>
  <si>
    <t>AJASËM</t>
  </si>
  <si>
    <t>BEB TUSHA</t>
  </si>
  <si>
    <t>BERDICË E SIPERME</t>
  </si>
  <si>
    <t>BUSHAT1</t>
  </si>
  <si>
    <t>BUSHAT2</t>
  </si>
  <si>
    <t>DOBRAÇ</t>
  </si>
  <si>
    <t>FETAH BARBULLUSHI</t>
  </si>
  <si>
    <t>FRANO ILLIA</t>
  </si>
  <si>
    <t>FSHAT T RI</t>
  </si>
  <si>
    <t>GRUDE E RE</t>
  </si>
  <si>
    <t>GUERILE</t>
  </si>
  <si>
    <t>ISMAIL QEMALI</t>
  </si>
  <si>
    <t>ISMET SALI BRUÇAJ</t>
  </si>
  <si>
    <t>JORDAN MISJA</t>
  </si>
  <si>
    <t>KAÇ</t>
  </si>
  <si>
    <t>KONAJ</t>
  </si>
  <si>
    <t>KUKEL</t>
  </si>
  <si>
    <t>LUSH KOLA 1</t>
  </si>
  <si>
    <t>LUSH KOLA 2</t>
  </si>
  <si>
    <t>MALI JUSHIT</t>
  </si>
  <si>
    <t>MIURIQAN</t>
  </si>
  <si>
    <t>MYSELIM</t>
  </si>
  <si>
    <t>NARAÇ</t>
  </si>
  <si>
    <t xml:space="preserve">SAMRISH I RI </t>
  </si>
  <si>
    <t>SHTUF</t>
  </si>
  <si>
    <t>TON ALIMHILLI</t>
  </si>
  <si>
    <t>XHAVIT JUKNI</t>
  </si>
  <si>
    <t>ZIJA BULIQI</t>
  </si>
  <si>
    <t>ZOJA E PAPËRLYER</t>
  </si>
  <si>
    <t>Me ushqim</t>
  </si>
  <si>
    <t>Publik</t>
  </si>
  <si>
    <t>Jo</t>
  </si>
  <si>
    <t>Pa ushqim</t>
  </si>
  <si>
    <t>Po</t>
  </si>
  <si>
    <t>Adem Haxhija</t>
  </si>
  <si>
    <t>Bardhaj</t>
  </si>
  <si>
    <t>Berdicë Sipërme</t>
  </si>
  <si>
    <t>Berdicë e Siperme</t>
  </si>
  <si>
    <t>Gjon Ndoci</t>
  </si>
  <si>
    <t>Jo Publik</t>
  </si>
  <si>
    <t>Cor Jesu</t>
  </si>
  <si>
    <t>Dajç i Ri</t>
  </si>
  <si>
    <t>Grudë e Re</t>
  </si>
  <si>
    <t>Guri Zi</t>
  </si>
  <si>
    <t>Vaudejës</t>
  </si>
  <si>
    <t>Kaç</t>
  </si>
  <si>
    <t>Kaç-Naraç</t>
  </si>
  <si>
    <t>Konaj</t>
  </si>
  <si>
    <t>Kukel</t>
  </si>
  <si>
    <t>Lush kola</t>
  </si>
  <si>
    <t>Mes</t>
  </si>
  <si>
    <t>Mes-Myselim</t>
  </si>
  <si>
    <t>Oblikë</t>
  </si>
  <si>
    <t>Samrish Ri</t>
  </si>
  <si>
    <t>Samrish i Ri</t>
  </si>
  <si>
    <t xml:space="preserve">Shtoj i Ri </t>
  </si>
  <si>
    <t>Shtuf</t>
  </si>
  <si>
    <t>Zemra e Krishtit</t>
  </si>
  <si>
    <t>Mnelë e Madhe</t>
  </si>
  <si>
    <t>Miqësia</t>
  </si>
  <si>
    <t>Hasan Riza Pasha</t>
  </si>
  <si>
    <t>28 NËNTORI</t>
  </si>
  <si>
    <t>Ganimet Kastrati</t>
  </si>
  <si>
    <t>Gasper Begu</t>
  </si>
  <si>
    <t>OSO KUKA</t>
  </si>
  <si>
    <t>KOLË IDROMENO</t>
  </si>
  <si>
    <t>Selami Smajli</t>
  </si>
  <si>
    <t>ARBEN BROCI</t>
  </si>
  <si>
    <t>Remixho Laca</t>
  </si>
  <si>
    <t>KOLË MARGJINI</t>
  </si>
  <si>
    <t>Xhulieta Fresku</t>
  </si>
  <si>
    <t>SHEJNAZE JUKA</t>
  </si>
  <si>
    <t>Kole Shiroka</t>
  </si>
  <si>
    <t>TEKNOLOGJIKE</t>
  </si>
  <si>
    <t>Salvator Kiçi</t>
  </si>
  <si>
    <t>NURI BUSHATI</t>
  </si>
  <si>
    <t>Kolë Doda</t>
  </si>
  <si>
    <t>VAUDEJES (Q)</t>
  </si>
  <si>
    <t>Fatmir Meti</t>
  </si>
  <si>
    <t>DAJÇ</t>
  </si>
  <si>
    <t>BERDICË</t>
  </si>
  <si>
    <t>Pellumbesha Lleshi</t>
  </si>
  <si>
    <t>NIKOLLË ZOGORIANI</t>
  </si>
  <si>
    <t>Gjeke Ujka</t>
  </si>
  <si>
    <t>Agustin Gavoçi</t>
  </si>
  <si>
    <t>HAXHI SH.SHAMIA</t>
  </si>
  <si>
    <t>Gaetano Brambilasca</t>
  </si>
  <si>
    <t xml:space="preserve">MARIA </t>
  </si>
  <si>
    <t>SCUTARI</t>
  </si>
  <si>
    <t>Violeta Volumi</t>
  </si>
  <si>
    <t>PERPARIMI</t>
  </si>
  <si>
    <t>Mithat Dibra</t>
  </si>
  <si>
    <t>PETER  MAHRINGER</t>
  </si>
  <si>
    <t>Gerlinde Tagini</t>
  </si>
  <si>
    <t>Valbona Dibra</t>
  </si>
  <si>
    <t>Genti Papa</t>
  </si>
  <si>
    <t>Komunë</t>
  </si>
  <si>
    <t>Berdice</t>
  </si>
  <si>
    <t>Vaudejes</t>
  </si>
  <si>
    <t xml:space="preserve">Ana e Malit </t>
  </si>
  <si>
    <t>Velipoje</t>
  </si>
  <si>
    <t>Mjede</t>
  </si>
  <si>
    <t>Postribe</t>
  </si>
  <si>
    <t>Shale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</si>
  <si>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</si>
  <si>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</si>
  <si>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</si>
  <si>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</si>
  <si>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</si>
  <si>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</si>
  <si>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</si>
  <si>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</si>
  <si>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</si>
  <si>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</si>
  <si>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</si>
  <si>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</si>
  <si>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</si>
  <si>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</si>
  <si>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</si>
  <si>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</si>
  <si>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</si>
  <si>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</si>
  <si>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</si>
  <si>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</si>
  <si>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</si>
  <si>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</si>
  <si>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</si>
  <si>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</si>
  <si>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</si>
  <si>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</si>
  <si>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GJUHET E HUAJA</t>
  </si>
  <si>
    <t>Pa Ushqim</t>
  </si>
  <si>
    <t>I Lart</t>
  </si>
  <si>
    <t>Femer</t>
  </si>
  <si>
    <t>Profilizuar</t>
  </si>
  <si>
    <t>Tekniko-profesionale</t>
  </si>
  <si>
    <t>2+1+1 Vjeçare</t>
  </si>
  <si>
    <t>E Bashkuar me 9VJ</t>
  </si>
  <si>
    <t>Me kohe te shkurtuar</t>
  </si>
  <si>
    <t>Koorespondence</t>
  </si>
  <si>
    <t>Social-kulturore</t>
  </si>
  <si>
    <t>Gjuhe e Huaj</t>
  </si>
  <si>
    <t>E Veçantë</t>
  </si>
  <si>
    <t>Bilinguale</t>
  </si>
  <si>
    <t>135,24,68,79</t>
  </si>
  <si>
    <t>13,24,68,79</t>
  </si>
  <si>
    <t>13,24</t>
  </si>
  <si>
    <t>125,79</t>
  </si>
  <si>
    <t>135,24</t>
  </si>
  <si>
    <t>12345,68,79</t>
  </si>
  <si>
    <t>145,68,79</t>
  </si>
  <si>
    <t>1245,68,79</t>
  </si>
  <si>
    <t>135,68,79</t>
  </si>
  <si>
    <t>234,68,79</t>
  </si>
  <si>
    <t xml:space="preserve">  </t>
  </si>
  <si>
    <t xml:space="preserve">ISMAIL QEMALI      </t>
  </si>
  <si>
    <t>23,45</t>
  </si>
  <si>
    <t>2+2 Vjeçare</t>
  </si>
  <si>
    <t>Mesues     (perfshire drejtuesit)</t>
  </si>
  <si>
    <t>Drejtues        (drejtor+n/drejtor)</t>
  </si>
  <si>
    <t>0692252641</t>
  </si>
  <si>
    <t>02242381</t>
  </si>
  <si>
    <t>Shkolla e mesme e pergjithshme "28 Nëntori"Shkoder</t>
  </si>
  <si>
    <t>0692568144</t>
  </si>
  <si>
    <t>02242791</t>
  </si>
  <si>
    <t>Shkolla e mesme e pergjithshme "Jordan Misja"Shkoder</t>
  </si>
  <si>
    <t>0692024566</t>
  </si>
  <si>
    <t>02242519</t>
  </si>
  <si>
    <t>Shkolla e mesme e pergjithshme "Oso Kuka"Shkoder</t>
  </si>
  <si>
    <t>06821219228</t>
  </si>
  <si>
    <t>Shkolla e mesme e Ndertimit "Kolë Idromenp"Shkoder</t>
  </si>
  <si>
    <t>0682562110</t>
  </si>
  <si>
    <t>02243781</t>
  </si>
  <si>
    <t>Shkolla e meseme Industriale "Arben Broci"Shkoder</t>
  </si>
  <si>
    <t>0692406295</t>
  </si>
  <si>
    <t>02247987</t>
  </si>
  <si>
    <t>Shkolla e mesme Pyjore "Kolë Margjini"</t>
  </si>
  <si>
    <t>02242751,0682254436</t>
  </si>
  <si>
    <t>02242751</t>
  </si>
  <si>
    <t>Shkolla e Gjuheve të Huaja "Shejnaze Juka"</t>
  </si>
  <si>
    <t>02242091,0693656160</t>
  </si>
  <si>
    <t>02242091</t>
  </si>
  <si>
    <t>Shkolla e mesme profesionale "Teknologjike"Shkoder</t>
  </si>
  <si>
    <t>0682351670</t>
  </si>
  <si>
    <t>Shkolla e mesme Veterinare "Zija Buliqi"</t>
  </si>
  <si>
    <t>0682376421</t>
  </si>
  <si>
    <t>0692186140</t>
  </si>
  <si>
    <t>Shkolla e mesme artistike "Prekë Jakova"</t>
  </si>
  <si>
    <t>0682258709</t>
  </si>
  <si>
    <t>Shkolla MB "Trush"Komuna Berdicë</t>
  </si>
  <si>
    <t>0682277060</t>
  </si>
  <si>
    <t>Shkolla e mesme e Bashkuar Laç-Vaudejes</t>
  </si>
  <si>
    <t>0692530300</t>
  </si>
  <si>
    <t>026290360</t>
  </si>
  <si>
    <t>0692080515</t>
  </si>
  <si>
    <t>0692024932</t>
  </si>
  <si>
    <t>069289966</t>
  </si>
  <si>
    <t>0682384527</t>
  </si>
  <si>
    <t>0692729487</t>
  </si>
  <si>
    <t>Shkolla e mesme e Bashkuar "Lush Kola"Barbullush</t>
  </si>
  <si>
    <t>0683030666</t>
  </si>
  <si>
    <t>Shkolla e mesme e Bashkuar "Mjedë"Vaudejes</t>
  </si>
  <si>
    <t>0684089491</t>
  </si>
  <si>
    <t>0692767152</t>
  </si>
  <si>
    <t>0692028920</t>
  </si>
  <si>
    <t>Shkolla e mesme e Bashkuar "Gur I Zi"</t>
  </si>
  <si>
    <t>0682169645</t>
  </si>
  <si>
    <t>0682640830</t>
  </si>
  <si>
    <t>0692268080</t>
  </si>
  <si>
    <t>02248268</t>
  </si>
  <si>
    <t>Lagja:Vasil Shanto,Rruga:Baron Nopça</t>
  </si>
  <si>
    <t>Lagja: Guerile, Rruga: Kodra</t>
  </si>
  <si>
    <t>0692405927</t>
  </si>
  <si>
    <t>Lagja:Tom Kola, Rruga: Daniel Matlia Nr.32</t>
  </si>
  <si>
    <t>0682165684</t>
  </si>
  <si>
    <t>0692066127</t>
  </si>
  <si>
    <t>Lagja:Vojo Kushi, Dergut,Shkoder</t>
  </si>
  <si>
    <t>0692742258</t>
  </si>
  <si>
    <t>250274</t>
  </si>
  <si>
    <t>Qaf-Hardhi, Te ish Pelhurat Shkoder</t>
  </si>
  <si>
    <t>Shkolla e mesme e Fermereve "Nuri Bushati" Bushat</t>
  </si>
  <si>
    <t>Shkolla e mesme e Përgjithshme "Oblike"Ana e Malit</t>
  </si>
  <si>
    <t>Shkolla e mesme e Bashkuar "Dajç i Ri" Dajç</t>
  </si>
  <si>
    <t>Shkolla e mesme e Bashkuar "Bërdicë" K.Berdice</t>
  </si>
  <si>
    <t>Mustafa Ustenur</t>
  </si>
  <si>
    <t>Raffaele Lancilli</t>
  </si>
  <si>
    <t xml:space="preserve">              MOSHA E FEMIJEVE NE KOPSHTE</t>
  </si>
  <si>
    <t>Afati 20 tetor</t>
  </si>
  <si>
    <t>Nr.</t>
  </si>
  <si>
    <t>Regj.per here te pare</t>
  </si>
  <si>
    <t xml:space="preserve"> Gjithsej</t>
  </si>
  <si>
    <t xml:space="preserve">       Gjithsej</t>
  </si>
  <si>
    <t xml:space="preserve">           MOSHA E NXENESVE NE SHKOLLAT  9 VJEÇARE</t>
  </si>
  <si>
    <t>Ne gjithe vitet</t>
  </si>
  <si>
    <t>Regjistruar per here te pare</t>
  </si>
  <si>
    <t>Nxenes gjithsej</t>
  </si>
  <si>
    <t>6 vjeç</t>
  </si>
  <si>
    <t>7 vjeç</t>
  </si>
  <si>
    <t>8 vjeç</t>
  </si>
  <si>
    <t>9 vjeç</t>
  </si>
  <si>
    <t>10 vjeç</t>
  </si>
  <si>
    <t>11 vjeç</t>
  </si>
  <si>
    <t>12 vjeç</t>
  </si>
  <si>
    <t>13 vjeç</t>
  </si>
  <si>
    <t>14 vjeç</t>
  </si>
  <si>
    <t>15 vjeç</t>
  </si>
  <si>
    <t>16 vjeç</t>
  </si>
  <si>
    <t>17 vjeç</t>
  </si>
  <si>
    <t>MOSHA E NXENESVE TE SHKOLLAVE TE MESME</t>
  </si>
  <si>
    <t>Nxënës gjithsej</t>
  </si>
  <si>
    <t>Registruar për herë të parë</t>
  </si>
  <si>
    <t xml:space="preserve"> 14 vjeç</t>
  </si>
  <si>
    <t xml:space="preserve"> 15 vjeç</t>
  </si>
  <si>
    <t xml:space="preserve"> 16 vjeç</t>
  </si>
  <si>
    <t xml:space="preserve"> 17 vjeç</t>
  </si>
  <si>
    <t xml:space="preserve"> 18 vjeç</t>
  </si>
  <si>
    <t xml:space="preserve"> 19 vjeç</t>
  </si>
  <si>
    <t xml:space="preserve"> 20 vjeç</t>
  </si>
  <si>
    <t>mbi 20 vjeç</t>
  </si>
  <si>
    <t>REGJISTRIMET NE ARSIMIN E MESEM profesional</t>
  </si>
  <si>
    <t>PASQYRA A/MES. 5</t>
  </si>
  <si>
    <t>Regjistruar gjithsej</t>
  </si>
  <si>
    <t xml:space="preserve">Për herë të parë </t>
  </si>
  <si>
    <t>Klasa e X</t>
  </si>
  <si>
    <t>Klasa e XI</t>
  </si>
  <si>
    <t>Klasa e XII</t>
  </si>
  <si>
    <t>Klasa e XIII</t>
  </si>
  <si>
    <t>Dega</t>
  </si>
  <si>
    <t>Italisht (bilingua)</t>
  </si>
  <si>
    <t>Frengjisht (bilingua)</t>
  </si>
  <si>
    <t>Anglisht</t>
  </si>
  <si>
    <t>Frengjisht  (jo bilingua)</t>
  </si>
  <si>
    <t>Gjermanisht</t>
  </si>
  <si>
    <t>Hidrosanitare 2+1+1</t>
  </si>
  <si>
    <t>Teknikë ndertimi 2+1+1</t>
  </si>
  <si>
    <t>Mekanike 2+1+1</t>
  </si>
  <si>
    <t>Shërbim rrjetit 2+1+1</t>
  </si>
  <si>
    <t>Elektroteknikë 2+1+1</t>
  </si>
  <si>
    <t>TIK 2+2</t>
  </si>
  <si>
    <t>Mekanik automobilash 3vj.</t>
  </si>
  <si>
    <t>Elektroteknike 5 vjeçare</t>
  </si>
  <si>
    <t>Ekonomik 2+2</t>
  </si>
  <si>
    <t>Hoteleri-Turizëm 2+1+1</t>
  </si>
  <si>
    <t>Konfeksione 2+1+1</t>
  </si>
  <si>
    <t>Konfeksione 3+2 vjeçare</t>
  </si>
  <si>
    <t>Pyje 2+2</t>
  </si>
  <si>
    <t>Përpunim druri 2+1+1</t>
  </si>
  <si>
    <t>Agrobiznes 2+1+1</t>
  </si>
  <si>
    <t>Fermere 3+2 vjeçare</t>
  </si>
  <si>
    <t>Veterinari 4 vjeçare</t>
  </si>
  <si>
    <t>Muzikë</t>
  </si>
  <si>
    <t>Arte figurative</t>
  </si>
  <si>
    <t>Jopublik</t>
  </si>
  <si>
    <t xml:space="preserve">                       VITI SHKOLLOR 2010-2011</t>
  </si>
  <si>
    <t xml:space="preserve">                           VITI SHKOLLOR 2010-2011</t>
  </si>
  <si>
    <t>18 vjeç</t>
  </si>
  <si>
    <t>3 vjeç</t>
  </si>
  <si>
    <t>4 vjeç</t>
  </si>
  <si>
    <t>5 vjeç</t>
  </si>
  <si>
    <t>Mekanike e pergjithshme 5 vjeç.</t>
  </si>
  <si>
    <t>Elektrike e pergjithshme 5 vjeç.</t>
  </si>
  <si>
    <t>Arcangela Loverre</t>
  </si>
  <si>
    <t>Drejtuesit     (drejtor + n\drejtor)</t>
  </si>
  <si>
    <t>ZANI I SHKODRËS</t>
  </si>
  <si>
    <t>Astrit Ahmetaga</t>
  </si>
  <si>
    <t>Mëhill Hasani</t>
  </si>
  <si>
    <t>Kolë Margjoka</t>
  </si>
  <si>
    <t>Maria Ndihmëtare</t>
  </si>
  <si>
    <t>FRYMA E DASHURISË</t>
  </si>
  <si>
    <r>
      <t xml:space="preserve">Grupe të treta </t>
    </r>
    <r>
      <rPr>
        <i/>
        <sz val="12"/>
        <rFont val="Arial Narrow"/>
        <family val="2"/>
      </rPr>
      <t>(pa përgatitorët)</t>
    </r>
  </si>
  <si>
    <r>
      <t xml:space="preserve">Grupi i tretë </t>
    </r>
    <r>
      <rPr>
        <i/>
        <sz val="12"/>
        <rFont val="Arial Narrow"/>
        <family val="2"/>
      </rPr>
      <t>(pa përgatitorët)</t>
    </r>
  </si>
  <si>
    <t xml:space="preserve">Shkodër  </t>
  </si>
  <si>
    <t xml:space="preserve">ADEM HAXHIA  </t>
  </si>
  <si>
    <t>Klase Profesionale</t>
  </si>
  <si>
    <t>Jopublike</t>
  </si>
  <si>
    <t xml:space="preserve">1 QERSHORI                </t>
  </si>
  <si>
    <t>ATË PJETËR MESHKALLA</t>
  </si>
  <si>
    <t>VITI SHKOLLOR 2010-2011 (SIPAS DEGEVE)</t>
  </si>
  <si>
    <t>Femije               gjithsej</t>
  </si>
  <si>
    <t xml:space="preserve"> Femije gjithsej</t>
  </si>
  <si>
    <t xml:space="preserve">MEHMET SHPENDI </t>
  </si>
  <si>
    <t xml:space="preserve">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</si>
</sst>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[&lt;=9999999]###\-####;\(###\)\ ###\-####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sz val="12"/>
      <color indexed="16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7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2" fillId="0" borderId="12" xfId="0" applyFont="1" applyBorder="1" applyAlignment="1">
      <alignment horizontal="left"/>
    </xf>
    <xf numFmtId="0" fontId="22" fillId="0" borderId="18" xfId="0" applyFont="1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0" xfId="0" applyFont="1" applyAlignment="1">
      <alignment horizontal="left"/>
    </xf>
    <xf numFmtId="0" fontId="22" fillId="0" borderId="21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2" fillId="0" borderId="23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14" xfId="0" applyFont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1" fillId="20" borderId="25" xfId="0" applyFont="1" applyFill="1" applyBorder="1" applyAlignment="1">
      <alignment/>
    </xf>
    <xf numFmtId="0" fontId="21" fillId="24" borderId="26" xfId="0" applyFont="1" applyFill="1" applyBorder="1" applyAlignment="1">
      <alignment vertical="center"/>
    </xf>
    <xf numFmtId="0" fontId="21" fillId="24" borderId="27" xfId="0" applyFont="1" applyFill="1" applyBorder="1" applyAlignment="1">
      <alignment vertical="center"/>
    </xf>
    <xf numFmtId="0" fontId="21" fillId="24" borderId="28" xfId="0" applyFont="1" applyFill="1" applyBorder="1" applyAlignment="1">
      <alignment vertical="center"/>
    </xf>
    <xf numFmtId="0" fontId="21" fillId="24" borderId="29" xfId="0" applyFont="1" applyFill="1" applyBorder="1" applyAlignment="1">
      <alignment vertical="center"/>
    </xf>
    <xf numFmtId="0" fontId="21" fillId="25" borderId="30" xfId="0" applyFont="1" applyFill="1" applyBorder="1" applyAlignment="1">
      <alignment horizontal="left"/>
    </xf>
    <xf numFmtId="0" fontId="21" fillId="25" borderId="25" xfId="0" applyFont="1" applyFill="1" applyBorder="1" applyAlignment="1">
      <alignment horizontal="left"/>
    </xf>
    <xf numFmtId="0" fontId="21" fillId="25" borderId="31" xfId="0" applyFont="1" applyFill="1" applyBorder="1" applyAlignment="1">
      <alignment/>
    </xf>
    <xf numFmtId="0" fontId="21" fillId="25" borderId="27" xfId="0" applyFont="1" applyFill="1" applyBorder="1" applyAlignment="1">
      <alignment horizontal="left"/>
    </xf>
    <xf numFmtId="0" fontId="21" fillId="25" borderId="32" xfId="0" applyFont="1" applyFill="1" applyBorder="1" applyAlignment="1">
      <alignment horizontal="left"/>
    </xf>
    <xf numFmtId="0" fontId="22" fillId="20" borderId="26" xfId="0" applyFont="1" applyFill="1" applyBorder="1" applyAlignment="1">
      <alignment/>
    </xf>
    <xf numFmtId="0" fontId="22" fillId="20" borderId="27" xfId="0" applyFont="1" applyFill="1" applyBorder="1" applyAlignment="1">
      <alignment/>
    </xf>
    <xf numFmtId="0" fontId="22" fillId="20" borderId="33" xfId="0" applyFont="1" applyFill="1" applyBorder="1" applyAlignment="1">
      <alignment/>
    </xf>
    <xf numFmtId="0" fontId="22" fillId="20" borderId="34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22" fillId="20" borderId="35" xfId="0" applyFont="1" applyFill="1" applyBorder="1" applyAlignment="1">
      <alignment/>
    </xf>
    <xf numFmtId="0" fontId="21" fillId="20" borderId="14" xfId="0" applyFont="1" applyFill="1" applyBorder="1" applyAlignment="1">
      <alignment/>
    </xf>
    <xf numFmtId="0" fontId="22" fillId="20" borderId="14" xfId="0" applyFont="1" applyFill="1" applyBorder="1" applyAlignment="1">
      <alignment/>
    </xf>
    <xf numFmtId="49" fontId="22" fillId="26" borderId="14" xfId="0" applyNumberFormat="1" applyFont="1" applyFill="1" applyBorder="1" applyAlignment="1">
      <alignment horizontal="left"/>
    </xf>
    <xf numFmtId="0" fontId="22" fillId="26" borderId="14" xfId="0" applyFont="1" applyFill="1" applyBorder="1" applyAlignment="1">
      <alignment horizontal="left"/>
    </xf>
    <xf numFmtId="0" fontId="22" fillId="26" borderId="14" xfId="0" applyFont="1" applyFill="1" applyBorder="1" applyAlignment="1">
      <alignment/>
    </xf>
    <xf numFmtId="0" fontId="26" fillId="27" borderId="14" xfId="103" applyFont="1" applyFill="1" applyBorder="1" applyAlignment="1">
      <alignment horizontal="right" wrapText="1"/>
      <protection/>
    </xf>
    <xf numFmtId="0" fontId="25" fillId="4" borderId="14" xfId="0" applyFont="1" applyFill="1" applyBorder="1" applyAlignment="1">
      <alignment/>
    </xf>
    <xf numFmtId="0" fontId="26" fillId="28" borderId="14" xfId="103" applyFont="1" applyFill="1" applyBorder="1" applyAlignment="1">
      <alignment horizontal="right" wrapText="1"/>
      <protection/>
    </xf>
    <xf numFmtId="0" fontId="26" fillId="7" borderId="14" xfId="103" applyFont="1" applyFill="1" applyBorder="1">
      <alignment/>
      <protection/>
    </xf>
    <xf numFmtId="0" fontId="25" fillId="7" borderId="14" xfId="0" applyFont="1" applyFill="1" applyBorder="1" applyAlignment="1">
      <alignment/>
    </xf>
    <xf numFmtId="0" fontId="26" fillId="29" borderId="14" xfId="103" applyFont="1" applyFill="1" applyBorder="1" applyAlignment="1">
      <alignment horizontal="right" wrapText="1"/>
      <protection/>
    </xf>
    <xf numFmtId="0" fontId="22" fillId="22" borderId="14" xfId="0" applyFont="1" applyFill="1" applyBorder="1" applyAlignment="1">
      <alignment/>
    </xf>
    <xf numFmtId="0" fontId="25" fillId="22" borderId="14" xfId="0" applyFont="1" applyFill="1" applyBorder="1" applyAlignment="1">
      <alignment/>
    </xf>
    <xf numFmtId="0" fontId="26" fillId="30" borderId="14" xfId="103" applyFont="1" applyFill="1" applyBorder="1" applyAlignment="1">
      <alignment horizontal="right" wrapText="1"/>
      <protection/>
    </xf>
    <xf numFmtId="0" fontId="25" fillId="31" borderId="14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49" fontId="22" fillId="20" borderId="14" xfId="0" applyNumberFormat="1" applyFont="1" applyFill="1" applyBorder="1" applyAlignment="1">
      <alignment horizontal="center"/>
    </xf>
    <xf numFmtId="0" fontId="22" fillId="20" borderId="36" xfId="0" applyFont="1" applyFill="1" applyBorder="1" applyAlignment="1">
      <alignment/>
    </xf>
    <xf numFmtId="3" fontId="26" fillId="29" borderId="14" xfId="103" applyNumberFormat="1" applyFont="1" applyFill="1" applyBorder="1" applyAlignment="1">
      <alignment horizontal="right" wrapText="1"/>
      <protection/>
    </xf>
    <xf numFmtId="0" fontId="22" fillId="0" borderId="14" xfId="0" applyFont="1" applyFill="1" applyBorder="1" applyAlignment="1">
      <alignment horizontal="left"/>
    </xf>
    <xf numFmtId="0" fontId="21" fillId="5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5" borderId="12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wrapText="1"/>
    </xf>
    <xf numFmtId="49" fontId="22" fillId="0" borderId="14" xfId="0" applyNumberFormat="1" applyFont="1" applyBorder="1" applyAlignment="1">
      <alignment horizontal="left"/>
    </xf>
    <xf numFmtId="0" fontId="26" fillId="32" borderId="14" xfId="102" applyFont="1" applyFill="1" applyBorder="1" applyAlignment="1">
      <alignment wrapText="1"/>
      <protection/>
    </xf>
    <xf numFmtId="0" fontId="26" fillId="32" borderId="14" xfId="102" applyFont="1" applyFill="1" applyBorder="1" applyAlignment="1">
      <alignment horizontal="right" wrapText="1"/>
      <protection/>
    </xf>
    <xf numFmtId="0" fontId="26" fillId="5" borderId="14" xfId="102" applyFont="1" applyFill="1" applyBorder="1">
      <alignment/>
      <protection/>
    </xf>
    <xf numFmtId="0" fontId="21" fillId="0" borderId="14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/>
    </xf>
    <xf numFmtId="0" fontId="21" fillId="20" borderId="37" xfId="0" applyFont="1" applyFill="1" applyBorder="1" applyAlignment="1">
      <alignment/>
    </xf>
    <xf numFmtId="0" fontId="21" fillId="8" borderId="30" xfId="0" applyFont="1" applyFill="1" applyBorder="1" applyAlignment="1">
      <alignment/>
    </xf>
    <xf numFmtId="0" fontId="21" fillId="8" borderId="37" xfId="0" applyFont="1" applyFill="1" applyBorder="1" applyAlignment="1">
      <alignment/>
    </xf>
    <xf numFmtId="0" fontId="21" fillId="10" borderId="30" xfId="0" applyFont="1" applyFill="1" applyBorder="1" applyAlignment="1">
      <alignment/>
    </xf>
    <xf numFmtId="0" fontId="21" fillId="10" borderId="37" xfId="0" applyFont="1" applyFill="1" applyBorder="1" applyAlignment="1">
      <alignment/>
    </xf>
    <xf numFmtId="49" fontId="22" fillId="0" borderId="14" xfId="0" applyNumberFormat="1" applyFont="1" applyFill="1" applyBorder="1" applyAlignment="1">
      <alignment horizontal="left"/>
    </xf>
    <xf numFmtId="0" fontId="25" fillId="33" borderId="14" xfId="101" applyFont="1" applyFill="1" applyBorder="1" applyAlignment="1">
      <alignment horizontal="center" wrapText="1"/>
      <protection/>
    </xf>
    <xf numFmtId="0" fontId="26" fillId="33" borderId="14" xfId="101" applyFont="1" applyFill="1" applyBorder="1" applyAlignment="1">
      <alignment horizontal="right" wrapText="1"/>
      <protection/>
    </xf>
    <xf numFmtId="0" fontId="26" fillId="34" borderId="14" xfId="101" applyFont="1" applyFill="1" applyBorder="1" applyAlignment="1">
      <alignment horizontal="right" wrapText="1"/>
      <protection/>
    </xf>
    <xf numFmtId="0" fontId="26" fillId="35" borderId="14" xfId="101" applyFont="1" applyFill="1" applyBorder="1" applyAlignment="1">
      <alignment horizontal="right" wrapText="1"/>
      <protection/>
    </xf>
    <xf numFmtId="0" fontId="26" fillId="36" borderId="14" xfId="101" applyFont="1" applyFill="1" applyBorder="1" applyAlignment="1">
      <alignment horizontal="right" wrapText="1"/>
      <protection/>
    </xf>
    <xf numFmtId="0" fontId="26" fillId="37" borderId="14" xfId="101" applyFont="1" applyFill="1" applyBorder="1" applyAlignment="1">
      <alignment horizontal="right" wrapText="1"/>
      <protection/>
    </xf>
    <xf numFmtId="0" fontId="21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49" fontId="22" fillId="20" borderId="14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1" fillId="22" borderId="14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wrapText="1"/>
    </xf>
    <xf numFmtId="0" fontId="21" fillId="7" borderId="14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vertical="center"/>
    </xf>
    <xf numFmtId="0" fontId="22" fillId="4" borderId="14" xfId="0" applyFont="1" applyFill="1" applyBorder="1" applyAlignment="1">
      <alignment/>
    </xf>
    <xf numFmtId="0" fontId="23" fillId="4" borderId="14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3" fillId="7" borderId="14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0" fontId="28" fillId="8" borderId="14" xfId="0" applyFont="1" applyFill="1" applyBorder="1" applyAlignment="1">
      <alignment/>
    </xf>
    <xf numFmtId="0" fontId="23" fillId="8" borderId="14" xfId="0" applyFont="1" applyFill="1" applyBorder="1" applyAlignment="1">
      <alignment/>
    </xf>
    <xf numFmtId="0" fontId="22" fillId="22" borderId="14" xfId="0" applyFont="1" applyFill="1" applyBorder="1" applyAlignment="1">
      <alignment/>
    </xf>
    <xf numFmtId="0" fontId="23" fillId="22" borderId="14" xfId="0" applyFont="1" applyFill="1" applyBorder="1" applyAlignment="1">
      <alignment/>
    </xf>
    <xf numFmtId="0" fontId="22" fillId="3" borderId="14" xfId="0" applyFont="1" applyFill="1" applyBorder="1" applyAlignment="1">
      <alignment/>
    </xf>
    <xf numFmtId="0" fontId="22" fillId="38" borderId="14" xfId="0" applyFont="1" applyFill="1" applyBorder="1" applyAlignment="1">
      <alignment/>
    </xf>
    <xf numFmtId="0" fontId="23" fillId="26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/>
    </xf>
    <xf numFmtId="0" fontId="22" fillId="26" borderId="0" xfId="0" applyFont="1" applyFill="1" applyAlignment="1">
      <alignment/>
    </xf>
    <xf numFmtId="0" fontId="25" fillId="7" borderId="30" xfId="0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49" fontId="22" fillId="26" borderId="40" xfId="0" applyNumberFormat="1" applyFont="1" applyFill="1" applyBorder="1" applyAlignment="1">
      <alignment horizontal="left"/>
    </xf>
    <xf numFmtId="0" fontId="22" fillId="26" borderId="40" xfId="0" applyFont="1" applyFill="1" applyBorder="1" applyAlignment="1">
      <alignment horizontal="left"/>
    </xf>
    <xf numFmtId="0" fontId="22" fillId="26" borderId="40" xfId="0" applyFont="1" applyFill="1" applyBorder="1" applyAlignment="1">
      <alignment/>
    </xf>
    <xf numFmtId="0" fontId="22" fillId="0" borderId="40" xfId="0" applyFont="1" applyBorder="1" applyAlignment="1">
      <alignment horizontal="left"/>
    </xf>
    <xf numFmtId="0" fontId="26" fillId="27" borderId="40" xfId="103" applyFont="1" applyFill="1" applyBorder="1" applyAlignment="1">
      <alignment horizontal="right" wrapText="1"/>
      <protection/>
    </xf>
    <xf numFmtId="0" fontId="25" fillId="4" borderId="40" xfId="0" applyFont="1" applyFill="1" applyBorder="1" applyAlignment="1">
      <alignment/>
    </xf>
    <xf numFmtId="0" fontId="26" fillId="28" borderId="40" xfId="103" applyFont="1" applyFill="1" applyBorder="1" applyAlignment="1">
      <alignment horizontal="right" wrapText="1"/>
      <protection/>
    </xf>
    <xf numFmtId="0" fontId="26" fillId="7" borderId="40" xfId="103" applyFont="1" applyFill="1" applyBorder="1">
      <alignment/>
      <protection/>
    </xf>
    <xf numFmtId="0" fontId="25" fillId="7" borderId="40" xfId="0" applyFont="1" applyFill="1" applyBorder="1" applyAlignment="1">
      <alignment/>
    </xf>
    <xf numFmtId="0" fontId="26" fillId="29" borderId="40" xfId="103" applyFont="1" applyFill="1" applyBorder="1" applyAlignment="1">
      <alignment horizontal="right" wrapText="1"/>
      <protection/>
    </xf>
    <xf numFmtId="0" fontId="21" fillId="14" borderId="29" xfId="0" applyFont="1" applyFill="1" applyBorder="1" applyAlignment="1">
      <alignment horizontal="left" vertical="center"/>
    </xf>
    <xf numFmtId="0" fontId="22" fillId="22" borderId="40" xfId="0" applyFont="1" applyFill="1" applyBorder="1" applyAlignment="1">
      <alignment/>
    </xf>
    <xf numFmtId="0" fontId="25" fillId="22" borderId="40" xfId="0" applyFont="1" applyFill="1" applyBorder="1" applyAlignment="1">
      <alignment/>
    </xf>
    <xf numFmtId="0" fontId="26" fillId="30" borderId="40" xfId="103" applyFont="1" applyFill="1" applyBorder="1" applyAlignment="1">
      <alignment horizontal="right" wrapText="1"/>
      <protection/>
    </xf>
    <xf numFmtId="0" fontId="25" fillId="31" borderId="40" xfId="0" applyFont="1" applyFill="1" applyBorder="1" applyAlignment="1">
      <alignment/>
    </xf>
    <xf numFmtId="0" fontId="22" fillId="24" borderId="40" xfId="0" applyFont="1" applyFill="1" applyBorder="1" applyAlignment="1">
      <alignment/>
    </xf>
    <xf numFmtId="49" fontId="22" fillId="20" borderId="40" xfId="0" applyNumberFormat="1" applyFont="1" applyFill="1" applyBorder="1" applyAlignment="1">
      <alignment horizontal="center"/>
    </xf>
    <xf numFmtId="49" fontId="22" fillId="20" borderId="40" xfId="0" applyNumberFormat="1" applyFont="1" applyFill="1" applyBorder="1" applyAlignment="1">
      <alignment horizontal="right"/>
    </xf>
    <xf numFmtId="0" fontId="22" fillId="20" borderId="40" xfId="0" applyFont="1" applyFill="1" applyBorder="1" applyAlignment="1">
      <alignment/>
    </xf>
    <xf numFmtId="0" fontId="24" fillId="4" borderId="41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4" fillId="7" borderId="41" xfId="0" applyFont="1" applyFill="1" applyBorder="1" applyAlignment="1">
      <alignment horizontal="center"/>
    </xf>
    <xf numFmtId="0" fontId="25" fillId="7" borderId="41" xfId="0" applyFont="1" applyFill="1" applyBorder="1" applyAlignment="1">
      <alignment horizontal="center"/>
    </xf>
    <xf numFmtId="0" fontId="24" fillId="22" borderId="41" xfId="0" applyFont="1" applyFill="1" applyBorder="1" applyAlignment="1">
      <alignment horizontal="center"/>
    </xf>
    <xf numFmtId="0" fontId="25" fillId="22" borderId="41" xfId="0" applyFont="1" applyFill="1" applyBorder="1" applyAlignment="1">
      <alignment horizontal="center"/>
    </xf>
    <xf numFmtId="0" fontId="24" fillId="24" borderId="41" xfId="0" applyFont="1" applyFill="1" applyBorder="1" applyAlignment="1">
      <alignment horizontal="center"/>
    </xf>
    <xf numFmtId="0" fontId="24" fillId="24" borderId="30" xfId="0" applyFont="1" applyFill="1" applyBorder="1" applyAlignment="1">
      <alignment horizontal="center"/>
    </xf>
    <xf numFmtId="0" fontId="21" fillId="20" borderId="36" xfId="0" applyFont="1" applyFill="1" applyBorder="1" applyAlignment="1">
      <alignment/>
    </xf>
    <xf numFmtId="0" fontId="22" fillId="0" borderId="0" xfId="101" applyFont="1" applyFill="1" applyBorder="1" applyAlignment="1">
      <alignment horizontal="center" wrapText="1"/>
      <protection/>
    </xf>
    <xf numFmtId="49" fontId="22" fillId="0" borderId="40" xfId="0" applyNumberFormat="1" applyFont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49" fontId="22" fillId="0" borderId="40" xfId="0" applyNumberFormat="1" applyFont="1" applyFill="1" applyBorder="1" applyAlignment="1">
      <alignment horizontal="left"/>
    </xf>
    <xf numFmtId="0" fontId="22" fillId="0" borderId="40" xfId="0" applyFont="1" applyFill="1" applyBorder="1" applyAlignment="1">
      <alignment horizontal="right"/>
    </xf>
    <xf numFmtId="0" fontId="25" fillId="33" borderId="40" xfId="101" applyFont="1" applyFill="1" applyBorder="1" applyAlignment="1">
      <alignment horizontal="center" wrapText="1"/>
      <protection/>
    </xf>
    <xf numFmtId="0" fontId="26" fillId="33" borderId="40" xfId="101" applyFont="1" applyFill="1" applyBorder="1" applyAlignment="1">
      <alignment horizontal="right" wrapText="1"/>
      <protection/>
    </xf>
    <xf numFmtId="0" fontId="26" fillId="34" borderId="40" xfId="101" applyFont="1" applyFill="1" applyBorder="1" applyAlignment="1">
      <alignment horizontal="right" wrapText="1"/>
      <protection/>
    </xf>
    <xf numFmtId="0" fontId="26" fillId="35" borderId="40" xfId="101" applyFont="1" applyFill="1" applyBorder="1" applyAlignment="1">
      <alignment horizontal="right" wrapText="1"/>
      <protection/>
    </xf>
    <xf numFmtId="0" fontId="26" fillId="36" borderId="40" xfId="101" applyFont="1" applyFill="1" applyBorder="1" applyAlignment="1">
      <alignment horizontal="right" wrapText="1"/>
      <protection/>
    </xf>
    <xf numFmtId="0" fontId="26" fillId="37" borderId="40" xfId="101" applyFont="1" applyFill="1" applyBorder="1" applyAlignment="1">
      <alignment horizontal="right" wrapText="1"/>
      <protection/>
    </xf>
    <xf numFmtId="0" fontId="22" fillId="0" borderId="40" xfId="0" applyFont="1" applyFill="1" applyBorder="1" applyAlignment="1">
      <alignment/>
    </xf>
    <xf numFmtId="0" fontId="21" fillId="0" borderId="40" xfId="0" applyFont="1" applyFill="1" applyBorder="1" applyAlignment="1">
      <alignment horizontal="center"/>
    </xf>
    <xf numFmtId="0" fontId="21" fillId="0" borderId="40" xfId="0" applyFont="1" applyBorder="1" applyAlignment="1">
      <alignment/>
    </xf>
    <xf numFmtId="0" fontId="24" fillId="33" borderId="30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4" borderId="30" xfId="0" applyFont="1" applyFill="1" applyBorder="1" applyAlignment="1">
      <alignment horizontal="center"/>
    </xf>
    <xf numFmtId="0" fontId="24" fillId="35" borderId="41" xfId="0" applyFont="1" applyFill="1" applyBorder="1" applyAlignment="1">
      <alignment horizontal="center"/>
    </xf>
    <xf numFmtId="0" fontId="24" fillId="34" borderId="41" xfId="0" applyFont="1" applyFill="1" applyBorder="1" applyAlignment="1">
      <alignment horizontal="center"/>
    </xf>
    <xf numFmtId="0" fontId="24" fillId="36" borderId="41" xfId="0" applyFont="1" applyFill="1" applyBorder="1" applyAlignment="1">
      <alignment horizontal="center"/>
    </xf>
    <xf numFmtId="0" fontId="24" fillId="24" borderId="42" xfId="0" applyFont="1" applyFill="1" applyBorder="1" applyAlignment="1">
      <alignment horizontal="center"/>
    </xf>
    <xf numFmtId="0" fontId="24" fillId="24" borderId="43" xfId="0" applyFont="1" applyFill="1" applyBorder="1" applyAlignment="1">
      <alignment horizontal="center"/>
    </xf>
    <xf numFmtId="0" fontId="24" fillId="24" borderId="44" xfId="0" applyFont="1" applyFill="1" applyBorder="1" applyAlignment="1">
      <alignment horizontal="center"/>
    </xf>
    <xf numFmtId="0" fontId="23" fillId="35" borderId="40" xfId="101" applyFont="1" applyFill="1" applyBorder="1" applyAlignment="1">
      <alignment horizontal="right" wrapText="1"/>
      <protection/>
    </xf>
    <xf numFmtId="0" fontId="23" fillId="35" borderId="14" xfId="101" applyFont="1" applyFill="1" applyBorder="1" applyAlignment="1">
      <alignment horizontal="right" wrapText="1"/>
      <protection/>
    </xf>
    <xf numFmtId="0" fontId="23" fillId="34" borderId="40" xfId="101" applyFont="1" applyFill="1" applyBorder="1" applyAlignment="1">
      <alignment horizontal="right" wrapText="1"/>
      <protection/>
    </xf>
    <xf numFmtId="0" fontId="23" fillId="34" borderId="14" xfId="101" applyFont="1" applyFill="1" applyBorder="1" applyAlignment="1">
      <alignment horizontal="right" wrapText="1"/>
      <protection/>
    </xf>
    <xf numFmtId="0" fontId="21" fillId="20" borderId="30" xfId="59" applyFont="1" applyFill="1" applyBorder="1" applyAlignment="1">
      <alignment vertical="center"/>
      <protection/>
    </xf>
    <xf numFmtId="0" fontId="21" fillId="20" borderId="25" xfId="59" applyFont="1" applyFill="1" applyBorder="1" applyAlignment="1">
      <alignment vertical="center"/>
      <protection/>
    </xf>
    <xf numFmtId="0" fontId="21" fillId="20" borderId="0" xfId="59" applyFont="1" applyFill="1" applyBorder="1" applyAlignment="1">
      <alignment vertical="center"/>
      <protection/>
    </xf>
    <xf numFmtId="0" fontId="22" fillId="0" borderId="0" xfId="59" applyFont="1">
      <alignment/>
      <protection/>
    </xf>
    <xf numFmtId="0" fontId="21" fillId="0" borderId="26" xfId="59" applyFont="1" applyFill="1" applyBorder="1" applyAlignment="1">
      <alignment horizontal="left" vertical="center"/>
      <protection/>
    </xf>
    <xf numFmtId="0" fontId="21" fillId="0" borderId="27" xfId="59" applyFont="1" applyFill="1" applyBorder="1" applyAlignment="1">
      <alignment horizontal="left" vertical="center" wrapText="1"/>
      <protection/>
    </xf>
    <xf numFmtId="0" fontId="21" fillId="0" borderId="27" xfId="59" applyFont="1" applyFill="1" applyBorder="1" applyAlignment="1">
      <alignment vertical="center"/>
      <protection/>
    </xf>
    <xf numFmtId="0" fontId="21" fillId="0" borderId="33" xfId="59" applyFont="1" applyFill="1" applyBorder="1" applyAlignment="1">
      <alignment vertical="center"/>
      <protection/>
    </xf>
    <xf numFmtId="0" fontId="21" fillId="0" borderId="30" xfId="59" applyFont="1" applyFill="1" applyBorder="1" applyAlignment="1">
      <alignment horizontal="left" vertical="center"/>
      <protection/>
    </xf>
    <xf numFmtId="0" fontId="21" fillId="39" borderId="14" xfId="59" applyFont="1" applyFill="1" applyBorder="1" applyAlignment="1">
      <alignment horizontal="left"/>
      <protection/>
    </xf>
    <xf numFmtId="0" fontId="21" fillId="0" borderId="28" xfId="59" applyFont="1" applyFill="1" applyBorder="1" applyAlignment="1">
      <alignment horizontal="left" vertical="center" wrapText="1"/>
      <protection/>
    </xf>
    <xf numFmtId="0" fontId="21" fillId="0" borderId="29" xfId="59" applyFont="1" applyFill="1" applyBorder="1" applyAlignment="1">
      <alignment horizontal="left" vertical="center" wrapText="1"/>
      <protection/>
    </xf>
    <xf numFmtId="0" fontId="21" fillId="0" borderId="29" xfId="59" applyFont="1" applyFill="1" applyBorder="1" applyAlignment="1">
      <alignment vertical="center"/>
      <protection/>
    </xf>
    <xf numFmtId="0" fontId="21" fillId="0" borderId="45" xfId="59" applyFont="1" applyFill="1" applyBorder="1" applyAlignment="1">
      <alignment vertical="center"/>
      <protection/>
    </xf>
    <xf numFmtId="0" fontId="21" fillId="0" borderId="34" xfId="59" applyFont="1" applyFill="1" applyBorder="1" applyAlignment="1">
      <alignment horizontal="center"/>
      <protection/>
    </xf>
    <xf numFmtId="0" fontId="21" fillId="14" borderId="30" xfId="59" applyFont="1" applyFill="1" applyBorder="1" applyAlignment="1">
      <alignment horizontal="center" vertical="center"/>
      <protection/>
    </xf>
    <xf numFmtId="0" fontId="21" fillId="4" borderId="30" xfId="59" applyFont="1" applyFill="1" applyBorder="1" applyAlignment="1">
      <alignment horizontal="center" vertical="center"/>
      <protection/>
    </xf>
    <xf numFmtId="49" fontId="22" fillId="0" borderId="14" xfId="59" applyNumberFormat="1" applyFont="1" applyFill="1" applyBorder="1" applyAlignment="1">
      <alignment horizontal="right"/>
      <protection/>
    </xf>
    <xf numFmtId="49" fontId="22" fillId="0" borderId="14" xfId="59" applyNumberFormat="1" applyFont="1" applyFill="1" applyBorder="1" applyAlignment="1">
      <alignment horizontal="left"/>
      <protection/>
    </xf>
    <xf numFmtId="0" fontId="22" fillId="0" borderId="14" xfId="59" applyFont="1" applyFill="1" applyBorder="1" applyAlignment="1">
      <alignment horizontal="left"/>
      <protection/>
    </xf>
    <xf numFmtId="0" fontId="22" fillId="0" borderId="14" xfId="59" applyFont="1" applyBorder="1">
      <alignment/>
      <protection/>
    </xf>
    <xf numFmtId="0" fontId="22" fillId="14" borderId="14" xfId="59" applyFont="1" applyFill="1" applyBorder="1" applyAlignment="1">
      <alignment horizontal="right"/>
      <protection/>
    </xf>
    <xf numFmtId="0" fontId="22" fillId="4" borderId="14" xfId="59" applyFont="1" applyFill="1" applyBorder="1" applyAlignment="1">
      <alignment horizontal="right"/>
      <protection/>
    </xf>
    <xf numFmtId="0" fontId="22" fillId="40" borderId="14" xfId="59" applyFont="1" applyFill="1" applyBorder="1" applyAlignment="1">
      <alignment horizontal="right"/>
      <protection/>
    </xf>
    <xf numFmtId="0" fontId="22" fillId="8" borderId="14" xfId="59" applyFont="1" applyFill="1" applyBorder="1" applyAlignment="1">
      <alignment horizontal="right"/>
      <protection/>
    </xf>
    <xf numFmtId="0" fontId="22" fillId="24" borderId="14" xfId="59" applyFont="1" applyFill="1" applyBorder="1" applyAlignment="1">
      <alignment horizontal="right"/>
      <protection/>
    </xf>
    <xf numFmtId="49" fontId="22" fillId="39" borderId="14" xfId="59" applyNumberFormat="1" applyFont="1" applyFill="1" applyBorder="1" applyAlignment="1">
      <alignment horizontal="center"/>
      <protection/>
    </xf>
    <xf numFmtId="0" fontId="22" fillId="39" borderId="14" xfId="59" applyFont="1" applyFill="1" applyBorder="1" applyAlignment="1">
      <alignment horizontal="left"/>
      <protection/>
    </xf>
    <xf numFmtId="0" fontId="22" fillId="0" borderId="14" xfId="59" applyFont="1" applyFill="1" applyBorder="1">
      <alignment/>
      <protection/>
    </xf>
    <xf numFmtId="0" fontId="25" fillId="14" borderId="14" xfId="59" applyFont="1" applyFill="1" applyBorder="1" applyAlignment="1">
      <alignment horizontal="right"/>
      <protection/>
    </xf>
    <xf numFmtId="0" fontId="25" fillId="4" borderId="14" xfId="59" applyFont="1" applyFill="1" applyBorder="1" applyAlignment="1">
      <alignment horizontal="right"/>
      <protection/>
    </xf>
    <xf numFmtId="0" fontId="25" fillId="4" borderId="14" xfId="59" applyFont="1" applyFill="1" applyBorder="1" applyAlignment="1">
      <alignment horizontal="right"/>
      <protection/>
    </xf>
    <xf numFmtId="0" fontId="25" fillId="40" borderId="14" xfId="59" applyFont="1" applyFill="1" applyBorder="1" applyAlignment="1">
      <alignment horizontal="right" vertical="center"/>
      <protection/>
    </xf>
    <xf numFmtId="49" fontId="22" fillId="0" borderId="40" xfId="59" applyNumberFormat="1" applyFont="1" applyFill="1" applyBorder="1" applyAlignment="1">
      <alignment horizontal="right"/>
      <protection/>
    </xf>
    <xf numFmtId="49" fontId="22" fillId="0" borderId="40" xfId="59" applyNumberFormat="1" applyFont="1" applyFill="1" applyBorder="1" applyAlignment="1">
      <alignment horizontal="left"/>
      <protection/>
    </xf>
    <xf numFmtId="0" fontId="22" fillId="0" borderId="40" xfId="59" applyFont="1" applyFill="1" applyBorder="1" applyAlignment="1">
      <alignment horizontal="left"/>
      <protection/>
    </xf>
    <xf numFmtId="0" fontId="22" fillId="0" borderId="40" xfId="59" applyFont="1" applyBorder="1">
      <alignment/>
      <protection/>
    </xf>
    <xf numFmtId="0" fontId="22" fillId="14" borderId="40" xfId="59" applyFont="1" applyFill="1" applyBorder="1" applyAlignment="1">
      <alignment horizontal="right"/>
      <protection/>
    </xf>
    <xf numFmtId="0" fontId="25" fillId="14" borderId="40" xfId="59" applyFont="1" applyFill="1" applyBorder="1" applyAlignment="1">
      <alignment horizontal="right"/>
      <protection/>
    </xf>
    <xf numFmtId="0" fontId="22" fillId="4" borderId="40" xfId="59" applyFont="1" applyFill="1" applyBorder="1" applyAlignment="1">
      <alignment horizontal="right"/>
      <protection/>
    </xf>
    <xf numFmtId="0" fontId="25" fillId="4" borderId="40" xfId="59" applyFont="1" applyFill="1" applyBorder="1" applyAlignment="1">
      <alignment horizontal="right"/>
      <protection/>
    </xf>
    <xf numFmtId="0" fontId="22" fillId="40" borderId="40" xfId="59" applyFont="1" applyFill="1" applyBorder="1" applyAlignment="1">
      <alignment horizontal="right"/>
      <protection/>
    </xf>
    <xf numFmtId="0" fontId="25" fillId="40" borderId="40" xfId="59" applyFont="1" applyFill="1" applyBorder="1" applyAlignment="1">
      <alignment horizontal="right" vertical="center"/>
      <protection/>
    </xf>
    <xf numFmtId="0" fontId="22" fillId="8" borderId="40" xfId="59" applyFont="1" applyFill="1" applyBorder="1" applyAlignment="1">
      <alignment horizontal="right"/>
      <protection/>
    </xf>
    <xf numFmtId="0" fontId="22" fillId="24" borderId="40" xfId="59" applyFont="1" applyFill="1" applyBorder="1" applyAlignment="1">
      <alignment horizontal="right"/>
      <protection/>
    </xf>
    <xf numFmtId="49" fontId="22" fillId="39" borderId="40" xfId="59" applyNumberFormat="1" applyFont="1" applyFill="1" applyBorder="1" applyAlignment="1">
      <alignment horizontal="center"/>
      <protection/>
    </xf>
    <xf numFmtId="0" fontId="22" fillId="39" borderId="40" xfId="59" applyFont="1" applyFill="1" applyBorder="1" applyAlignment="1">
      <alignment horizontal="left"/>
      <protection/>
    </xf>
    <xf numFmtId="0" fontId="22" fillId="0" borderId="40" xfId="59" applyFont="1" applyFill="1" applyBorder="1">
      <alignment/>
      <protection/>
    </xf>
    <xf numFmtId="0" fontId="21" fillId="14" borderId="41" xfId="59" applyFont="1" applyFill="1" applyBorder="1" applyAlignment="1">
      <alignment horizontal="center" vertical="center"/>
      <protection/>
    </xf>
    <xf numFmtId="0" fontId="21" fillId="4" borderId="41" xfId="59" applyFont="1" applyFill="1" applyBorder="1" applyAlignment="1">
      <alignment horizontal="center" vertical="center"/>
      <protection/>
    </xf>
    <xf numFmtId="0" fontId="21" fillId="4" borderId="41" xfId="59" applyFont="1" applyFill="1" applyBorder="1" applyAlignment="1">
      <alignment horizontal="center" vertical="center"/>
      <protection/>
    </xf>
    <xf numFmtId="0" fontId="21" fillId="8" borderId="41" xfId="59" applyFont="1" applyFill="1" applyBorder="1" applyAlignment="1">
      <alignment horizontal="center" vertical="center"/>
      <protection/>
    </xf>
    <xf numFmtId="0" fontId="21" fillId="24" borderId="41" xfId="59" applyFont="1" applyFill="1" applyBorder="1" applyAlignment="1">
      <alignment horizontal="center" vertical="center"/>
      <protection/>
    </xf>
    <xf numFmtId="0" fontId="21" fillId="39" borderId="36" xfId="59" applyFont="1" applyFill="1" applyBorder="1" applyAlignment="1">
      <alignment horizontal="center" vertical="center"/>
      <protection/>
    </xf>
    <xf numFmtId="0" fontId="21" fillId="20" borderId="25" xfId="59" applyFont="1" applyFill="1" applyBorder="1" applyAlignment="1" applyProtection="1">
      <alignment vertical="center"/>
      <protection locked="0"/>
    </xf>
    <xf numFmtId="0" fontId="21" fillId="20" borderId="37" xfId="59" applyFont="1" applyFill="1" applyBorder="1" applyAlignment="1" applyProtection="1">
      <alignment vertical="center"/>
      <protection locked="0"/>
    </xf>
    <xf numFmtId="0" fontId="22" fillId="0" borderId="0" xfId="59" applyFont="1" applyFill="1" applyBorder="1" applyProtection="1">
      <alignment/>
      <protection locked="0"/>
    </xf>
    <xf numFmtId="0" fontId="21" fillId="2" borderId="25" xfId="59" applyFont="1" applyFill="1" applyBorder="1" applyAlignment="1" applyProtection="1">
      <alignment horizontal="left" vertical="center"/>
      <protection locked="0"/>
    </xf>
    <xf numFmtId="0" fontId="21" fillId="14" borderId="27" xfId="0" applyFont="1" applyFill="1" applyBorder="1" applyAlignment="1">
      <alignment horizontal="left" vertical="center"/>
    </xf>
    <xf numFmtId="0" fontId="21" fillId="14" borderId="28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/>
    </xf>
    <xf numFmtId="0" fontId="22" fillId="0" borderId="0" xfId="59" applyFont="1" applyFill="1" applyBorder="1" applyAlignment="1" applyProtection="1">
      <alignment horizontal="center" vertical="center"/>
      <protection/>
    </xf>
    <xf numFmtId="0" fontId="22" fillId="0" borderId="0" xfId="59" applyFont="1" applyProtection="1">
      <alignment/>
      <protection/>
    </xf>
    <xf numFmtId="0" fontId="21" fillId="2" borderId="46" xfId="59" applyFont="1" applyFill="1" applyBorder="1" applyAlignment="1" applyProtection="1">
      <alignment horizontal="center" vertical="center"/>
      <protection locked="0"/>
    </xf>
    <xf numFmtId="0" fontId="21" fillId="2" borderId="26" xfId="59" applyFont="1" applyFill="1" applyBorder="1" applyAlignment="1" applyProtection="1">
      <alignment horizontal="center" vertical="center"/>
      <protection locked="0"/>
    </xf>
    <xf numFmtId="0" fontId="22" fillId="2" borderId="47" xfId="59" applyFont="1" applyFill="1" applyBorder="1" applyAlignment="1" applyProtection="1">
      <alignment horizontal="right"/>
      <protection locked="0"/>
    </xf>
    <xf numFmtId="0" fontId="22" fillId="2" borderId="10" xfId="59" applyFont="1" applyFill="1" applyBorder="1" applyAlignment="1" applyProtection="1">
      <alignment horizontal="right"/>
      <protection locked="0"/>
    </xf>
    <xf numFmtId="0" fontId="22" fillId="0" borderId="14" xfId="59" applyFont="1" applyFill="1" applyBorder="1" applyProtection="1">
      <alignment/>
      <protection/>
    </xf>
    <xf numFmtId="0" fontId="21" fillId="0" borderId="14" xfId="59" applyFont="1" applyFill="1" applyBorder="1" applyAlignment="1" applyProtection="1">
      <alignment horizontal="center"/>
      <protection/>
    </xf>
    <xf numFmtId="0" fontId="22" fillId="2" borderId="12" xfId="59" applyFont="1" applyFill="1" applyBorder="1" applyAlignment="1" applyProtection="1">
      <alignment horizontal="right"/>
      <protection locked="0"/>
    </xf>
    <xf numFmtId="0" fontId="22" fillId="2" borderId="14" xfId="59" applyFont="1" applyFill="1" applyBorder="1" applyAlignment="1" applyProtection="1">
      <alignment horizontal="right"/>
      <protection locked="0"/>
    </xf>
    <xf numFmtId="0" fontId="22" fillId="2" borderId="14" xfId="59" applyFont="1" applyFill="1" applyBorder="1" applyProtection="1">
      <alignment/>
      <protection locked="0"/>
    </xf>
    <xf numFmtId="0" fontId="22" fillId="2" borderId="14" xfId="59" applyFont="1" applyFill="1" applyBorder="1" applyAlignment="1" applyProtection="1">
      <alignment horizontal="center"/>
      <protection locked="0"/>
    </xf>
    <xf numFmtId="0" fontId="22" fillId="2" borderId="10" xfId="59" applyFont="1" applyFill="1" applyBorder="1" applyAlignment="1" applyProtection="1">
      <alignment horizontal="center"/>
      <protection locked="0"/>
    </xf>
    <xf numFmtId="0" fontId="22" fillId="2" borderId="12" xfId="59" applyFont="1" applyFill="1" applyBorder="1" applyAlignment="1" applyProtection="1">
      <alignment horizontal="center"/>
      <protection locked="0"/>
    </xf>
    <xf numFmtId="0" fontId="22" fillId="2" borderId="12" xfId="59" applyFont="1" applyFill="1" applyBorder="1" applyAlignment="1" applyProtection="1">
      <alignment horizontal="left"/>
      <protection locked="0"/>
    </xf>
    <xf numFmtId="0" fontId="22" fillId="2" borderId="14" xfId="59" applyFont="1" applyFill="1" applyBorder="1" applyAlignment="1" applyProtection="1">
      <alignment horizontal="left"/>
      <protection locked="0"/>
    </xf>
    <xf numFmtId="0" fontId="22" fillId="2" borderId="14" xfId="60" applyFont="1" applyFill="1" applyBorder="1" applyAlignment="1" applyProtection="1">
      <alignment horizontal="right"/>
      <protection locked="0"/>
    </xf>
    <xf numFmtId="0" fontId="22" fillId="0" borderId="0" xfId="59" applyFont="1" applyProtection="1">
      <alignment/>
      <protection locked="0"/>
    </xf>
    <xf numFmtId="0" fontId="21" fillId="0" borderId="0" xfId="59" applyFont="1">
      <alignment/>
      <protection/>
    </xf>
    <xf numFmtId="0" fontId="21" fillId="20" borderId="48" xfId="59" applyFont="1" applyFill="1" applyBorder="1" applyAlignment="1" applyProtection="1">
      <alignment vertical="center"/>
      <protection locked="0"/>
    </xf>
    <xf numFmtId="0" fontId="22" fillId="0" borderId="0" xfId="59" applyFont="1" applyFill="1" applyBorder="1" applyProtection="1">
      <alignment/>
      <protection/>
    </xf>
    <xf numFmtId="0" fontId="22" fillId="0" borderId="14" xfId="59" applyFont="1" applyBorder="1" applyAlignment="1" applyProtection="1">
      <alignment/>
      <protection/>
    </xf>
    <xf numFmtId="0" fontId="22" fillId="0" borderId="14" xfId="59" applyFont="1" applyFill="1" applyBorder="1" applyAlignment="1">
      <alignment horizontal="right"/>
      <protection/>
    </xf>
    <xf numFmtId="0" fontId="26" fillId="3" borderId="14" xfId="59" applyFont="1" applyFill="1" applyBorder="1" applyAlignment="1" applyProtection="1">
      <alignment horizontal="right"/>
      <protection locked="0"/>
    </xf>
    <xf numFmtId="0" fontId="22" fillId="3" borderId="14" xfId="59" applyFont="1" applyFill="1" applyBorder="1" applyAlignment="1" applyProtection="1">
      <alignment/>
      <protection locked="0"/>
    </xf>
    <xf numFmtId="0" fontId="22" fillId="31" borderId="14" xfId="59" applyFont="1" applyFill="1" applyBorder="1" applyAlignment="1" applyProtection="1">
      <alignment/>
      <protection locked="0"/>
    </xf>
    <xf numFmtId="0" fontId="22" fillId="38" borderId="14" xfId="59" applyFont="1" applyFill="1" applyBorder="1" applyAlignment="1" applyProtection="1">
      <alignment/>
      <protection locked="0"/>
    </xf>
    <xf numFmtId="0" fontId="22" fillId="24" borderId="14" xfId="59" applyFont="1" applyFill="1" applyBorder="1" applyAlignment="1" applyProtection="1">
      <alignment/>
      <protection locked="0"/>
    </xf>
    <xf numFmtId="0" fontId="22" fillId="0" borderId="12" xfId="59" applyFont="1" applyFill="1" applyBorder="1" applyProtection="1">
      <alignment/>
      <protection/>
    </xf>
    <xf numFmtId="0" fontId="22" fillId="3" borderId="14" xfId="59" applyFont="1" applyFill="1" applyBorder="1" applyAlignment="1" applyProtection="1">
      <alignment horizontal="right"/>
      <protection locked="0"/>
    </xf>
    <xf numFmtId="0" fontId="22" fillId="38" borderId="14" xfId="59" applyFont="1" applyFill="1" applyBorder="1" applyAlignment="1" applyProtection="1">
      <alignment horizontal="center"/>
      <protection locked="0"/>
    </xf>
    <xf numFmtId="0" fontId="22" fillId="24" borderId="14" xfId="59" applyFont="1" applyFill="1" applyBorder="1" applyAlignment="1" applyProtection="1">
      <alignment horizontal="center"/>
      <protection locked="0"/>
    </xf>
    <xf numFmtId="0" fontId="22" fillId="38" borderId="14" xfId="59" applyFont="1" applyFill="1" applyBorder="1" applyAlignment="1" applyProtection="1">
      <alignment horizontal="right"/>
      <protection locked="0"/>
    </xf>
    <xf numFmtId="0" fontId="22" fillId="24" borderId="14" xfId="59" applyFont="1" applyFill="1" applyBorder="1" applyAlignment="1" applyProtection="1">
      <alignment horizontal="right"/>
      <protection locked="0"/>
    </xf>
    <xf numFmtId="0" fontId="22" fillId="31" borderId="14" xfId="59" applyFont="1" applyFill="1" applyBorder="1" applyAlignment="1" applyProtection="1">
      <alignment horizontal="right"/>
      <protection locked="0"/>
    </xf>
    <xf numFmtId="0" fontId="26" fillId="3" borderId="40" xfId="59" applyFont="1" applyFill="1" applyBorder="1" applyAlignment="1" applyProtection="1">
      <alignment horizontal="right"/>
      <protection locked="0"/>
    </xf>
    <xf numFmtId="0" fontId="22" fillId="3" borderId="40" xfId="59" applyFont="1" applyFill="1" applyBorder="1" applyAlignment="1" applyProtection="1">
      <alignment/>
      <protection locked="0"/>
    </xf>
    <xf numFmtId="0" fontId="22" fillId="31" borderId="40" xfId="59" applyFont="1" applyFill="1" applyBorder="1" applyAlignment="1" applyProtection="1">
      <alignment/>
      <protection locked="0"/>
    </xf>
    <xf numFmtId="0" fontId="22" fillId="38" borderId="40" xfId="59" applyFont="1" applyFill="1" applyBorder="1" applyAlignment="1" applyProtection="1">
      <alignment/>
      <protection locked="0"/>
    </xf>
    <xf numFmtId="0" fontId="22" fillId="24" borderId="40" xfId="59" applyFont="1" applyFill="1" applyBorder="1" applyAlignment="1" applyProtection="1">
      <alignment/>
      <protection locked="0"/>
    </xf>
    <xf numFmtId="0" fontId="24" fillId="33" borderId="30" xfId="59" applyFont="1" applyFill="1" applyBorder="1" applyAlignment="1" applyProtection="1">
      <alignment horizontal="center"/>
      <protection locked="0"/>
    </xf>
    <xf numFmtId="0" fontId="24" fillId="33" borderId="41" xfId="59" applyFont="1" applyFill="1" applyBorder="1" applyAlignment="1" applyProtection="1">
      <alignment horizontal="center"/>
      <protection locked="0"/>
    </xf>
    <xf numFmtId="0" fontId="24" fillId="33" borderId="25" xfId="59" applyFont="1" applyFill="1" applyBorder="1" applyAlignment="1" applyProtection="1">
      <alignment horizontal="center"/>
      <protection locked="0"/>
    </xf>
    <xf numFmtId="0" fontId="24" fillId="41" borderId="41" xfId="59" applyFont="1" applyFill="1" applyBorder="1" applyAlignment="1" applyProtection="1">
      <alignment horizontal="center"/>
      <protection locked="0"/>
    </xf>
    <xf numFmtId="0" fontId="24" fillId="36" borderId="41" xfId="59" applyFont="1" applyFill="1" applyBorder="1" applyAlignment="1" applyProtection="1">
      <alignment horizontal="center"/>
      <protection locked="0"/>
    </xf>
    <xf numFmtId="0" fontId="24" fillId="24" borderId="41" xfId="59" applyFont="1" applyFill="1" applyBorder="1" applyAlignment="1" applyProtection="1">
      <alignment horizontal="center"/>
      <protection locked="0"/>
    </xf>
    <xf numFmtId="0" fontId="24" fillId="24" borderId="30" xfId="59" applyFont="1" applyFill="1" applyBorder="1" applyAlignment="1" applyProtection="1">
      <alignment horizontal="center"/>
      <protection locked="0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22" borderId="26" xfId="0" applyFont="1" applyFill="1" applyBorder="1" applyAlignment="1">
      <alignment horizontal="center" vertical="center"/>
    </xf>
    <xf numFmtId="0" fontId="21" fillId="22" borderId="27" xfId="0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14" borderId="26" xfId="0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21" fillId="4" borderId="49" xfId="0" applyFont="1" applyFill="1" applyBorder="1" applyAlignment="1">
      <alignment horizontal="center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 wrapText="1"/>
    </xf>
    <xf numFmtId="0" fontId="24" fillId="0" borderId="43" xfId="0" applyNumberFormat="1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21" fillId="7" borderId="37" xfId="0" applyFont="1" applyFill="1" applyBorder="1" applyAlignment="1">
      <alignment horizontal="center"/>
    </xf>
    <xf numFmtId="0" fontId="25" fillId="7" borderId="30" xfId="0" applyFont="1" applyFill="1" applyBorder="1" applyAlignment="1">
      <alignment horizontal="center"/>
    </xf>
    <xf numFmtId="0" fontId="25" fillId="7" borderId="25" xfId="0" applyFont="1" applyFill="1" applyBorder="1" applyAlignment="1">
      <alignment horizontal="center"/>
    </xf>
    <xf numFmtId="0" fontId="21" fillId="22" borderId="30" xfId="0" applyFont="1" applyFill="1" applyBorder="1" applyAlignment="1">
      <alignment horizontal="center"/>
    </xf>
    <xf numFmtId="0" fontId="21" fillId="22" borderId="37" xfId="0" applyFont="1" applyFill="1" applyBorder="1" applyAlignment="1">
      <alignment horizontal="center"/>
    </xf>
    <xf numFmtId="0" fontId="24" fillId="14" borderId="38" xfId="0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1" fillId="20" borderId="11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/>
    </xf>
    <xf numFmtId="0" fontId="21" fillId="24" borderId="37" xfId="0" applyFont="1" applyFill="1" applyBorder="1" applyAlignment="1">
      <alignment horizontal="center"/>
    </xf>
    <xf numFmtId="0" fontId="24" fillId="22" borderId="38" xfId="0" applyFont="1" applyFill="1" applyBorder="1" applyAlignment="1">
      <alignment horizontal="center" vertical="center" wrapText="1"/>
    </xf>
    <xf numFmtId="0" fontId="24" fillId="22" borderId="39" xfId="0" applyFont="1" applyFill="1" applyBorder="1" applyAlignment="1">
      <alignment horizontal="center" vertical="center" wrapText="1"/>
    </xf>
    <xf numFmtId="0" fontId="24" fillId="22" borderId="46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25" fillId="14" borderId="26" xfId="0" applyFont="1" applyFill="1" applyBorder="1" applyAlignment="1">
      <alignment horizontal="center" vertical="center" wrapText="1"/>
    </xf>
    <xf numFmtId="0" fontId="25" fillId="14" borderId="28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4" fillId="5" borderId="11" xfId="0" applyFont="1" applyFill="1" applyBorder="1" applyAlignment="1">
      <alignment horizontal="center"/>
    </xf>
    <xf numFmtId="0" fontId="24" fillId="5" borderId="3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left" vertical="center"/>
    </xf>
    <xf numFmtId="0" fontId="21" fillId="5" borderId="31" xfId="0" applyFont="1" applyFill="1" applyBorder="1" applyAlignment="1">
      <alignment horizontal="left" vertical="center"/>
    </xf>
    <xf numFmtId="0" fontId="21" fillId="5" borderId="12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/>
    </xf>
    <xf numFmtId="0" fontId="21" fillId="20" borderId="30" xfId="0" applyFont="1" applyFill="1" applyBorder="1" applyAlignment="1">
      <alignment horizontal="left"/>
    </xf>
    <xf numFmtId="0" fontId="21" fillId="20" borderId="25" xfId="0" applyFont="1" applyFill="1" applyBorder="1" applyAlignment="1">
      <alignment horizontal="left"/>
    </xf>
    <xf numFmtId="0" fontId="21" fillId="3" borderId="26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left" vertical="center"/>
    </xf>
    <xf numFmtId="0" fontId="21" fillId="24" borderId="27" xfId="0" applyFont="1" applyFill="1" applyBorder="1" applyAlignment="1">
      <alignment horizontal="left" vertical="center"/>
    </xf>
    <xf numFmtId="0" fontId="21" fillId="24" borderId="28" xfId="0" applyFont="1" applyFill="1" applyBorder="1" applyAlignment="1">
      <alignment horizontal="left" vertical="center"/>
    </xf>
    <xf numFmtId="0" fontId="21" fillId="24" borderId="29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center"/>
    </xf>
    <xf numFmtId="0" fontId="21" fillId="38" borderId="25" xfId="0" applyFont="1" applyFill="1" applyBorder="1" applyAlignment="1">
      <alignment horizontal="center"/>
    </xf>
    <xf numFmtId="0" fontId="21" fillId="38" borderId="37" xfId="0" applyFont="1" applyFill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10" borderId="26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45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left"/>
    </xf>
    <xf numFmtId="0" fontId="21" fillId="38" borderId="25" xfId="0" applyFont="1" applyFill="1" applyBorder="1" applyAlignment="1">
      <alignment horizontal="left"/>
    </xf>
    <xf numFmtId="0" fontId="21" fillId="38" borderId="37" xfId="0" applyFont="1" applyFill="1" applyBorder="1" applyAlignment="1">
      <alignment horizontal="left"/>
    </xf>
    <xf numFmtId="0" fontId="21" fillId="10" borderId="30" xfId="0" applyFont="1" applyFill="1" applyBorder="1" applyAlignment="1">
      <alignment horizontal="center"/>
    </xf>
    <xf numFmtId="0" fontId="21" fillId="10" borderId="37" xfId="0" applyFont="1" applyFill="1" applyBorder="1" applyAlignment="1">
      <alignment horizontal="center"/>
    </xf>
    <xf numFmtId="0" fontId="21" fillId="8" borderId="26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1" fillId="8" borderId="45" xfId="0" applyFont="1" applyFill="1" applyBorder="1" applyAlignment="1">
      <alignment horizontal="center" vertical="center"/>
    </xf>
    <xf numFmtId="0" fontId="21" fillId="8" borderId="30" xfId="0" applyFont="1" applyFill="1" applyBorder="1" applyAlignment="1">
      <alignment horizontal="center"/>
    </xf>
    <xf numFmtId="0" fontId="21" fillId="8" borderId="37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 vertical="center" wrapText="1"/>
    </xf>
    <xf numFmtId="0" fontId="21" fillId="10" borderId="27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45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1" fillId="22" borderId="14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left" vertical="center"/>
    </xf>
    <xf numFmtId="0" fontId="21" fillId="20" borderId="31" xfId="0" applyFont="1" applyFill="1" applyBorder="1" applyAlignment="1">
      <alignment horizontal="left" vertical="center"/>
    </xf>
    <xf numFmtId="0" fontId="21" fillId="2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1" fillId="4" borderId="30" xfId="59" applyFont="1" applyFill="1" applyBorder="1" applyAlignment="1">
      <alignment horizontal="center" vertical="center"/>
      <protection/>
    </xf>
    <xf numFmtId="0" fontId="21" fillId="4" borderId="37" xfId="59" applyFont="1" applyFill="1" applyBorder="1" applyAlignment="1">
      <alignment horizontal="center" vertical="center"/>
      <protection/>
    </xf>
    <xf numFmtId="0" fontId="21" fillId="8" borderId="30" xfId="59" applyFont="1" applyFill="1" applyBorder="1" applyAlignment="1">
      <alignment horizontal="center" vertical="center"/>
      <protection/>
    </xf>
    <xf numFmtId="0" fontId="21" fillId="8" borderId="37" xfId="59" applyFont="1" applyFill="1" applyBorder="1" applyAlignment="1">
      <alignment horizontal="center" vertical="center"/>
      <protection/>
    </xf>
    <xf numFmtId="0" fontId="21" fillId="4" borderId="25" xfId="59" applyFont="1" applyFill="1" applyBorder="1" applyAlignment="1">
      <alignment horizontal="center" vertical="center"/>
      <protection/>
    </xf>
    <xf numFmtId="0" fontId="21" fillId="40" borderId="46" xfId="59" applyFont="1" applyFill="1" applyBorder="1" applyAlignment="1">
      <alignment horizontal="center" vertical="center" wrapText="1"/>
      <protection/>
    </xf>
    <xf numFmtId="0" fontId="21" fillId="40" borderId="43" xfId="59" applyFont="1" applyFill="1" applyBorder="1" applyAlignment="1">
      <alignment horizontal="center" vertical="center" wrapText="1"/>
      <protection/>
    </xf>
    <xf numFmtId="0" fontId="24" fillId="40" borderId="46" xfId="59" applyFont="1" applyFill="1" applyBorder="1" applyAlignment="1">
      <alignment horizontal="center" vertical="center" wrapText="1"/>
      <protection/>
    </xf>
    <xf numFmtId="0" fontId="24" fillId="40" borderId="43" xfId="59" applyFont="1" applyFill="1" applyBorder="1" applyAlignment="1">
      <alignment horizontal="center" vertical="center" wrapText="1"/>
      <protection/>
    </xf>
    <xf numFmtId="0" fontId="21" fillId="0" borderId="46" xfId="59" applyFont="1" applyFill="1" applyBorder="1" applyAlignment="1">
      <alignment horizontal="center" vertical="center" wrapText="1"/>
      <protection/>
    </xf>
    <xf numFmtId="0" fontId="21" fillId="0" borderId="43" xfId="59" applyFont="1" applyFill="1" applyBorder="1" applyAlignment="1">
      <alignment horizontal="center" vertical="center" wrapText="1"/>
      <protection/>
    </xf>
    <xf numFmtId="0" fontId="22" fillId="0" borderId="43" xfId="59" applyFont="1" applyFill="1" applyBorder="1" applyAlignment="1">
      <alignment horizontal="center" vertical="center" wrapText="1"/>
      <protection/>
    </xf>
    <xf numFmtId="0" fontId="21" fillId="14" borderId="30" xfId="59" applyFont="1" applyFill="1" applyBorder="1" applyAlignment="1">
      <alignment horizontal="center" vertical="center"/>
      <protection/>
    </xf>
    <xf numFmtId="0" fontId="21" fillId="14" borderId="25" xfId="59" applyFont="1" applyFill="1" applyBorder="1" applyAlignment="1">
      <alignment horizontal="center" vertical="center"/>
      <protection/>
    </xf>
    <xf numFmtId="0" fontId="21" fillId="14" borderId="37" xfId="59" applyFont="1" applyFill="1" applyBorder="1" applyAlignment="1">
      <alignment horizontal="center" vertical="center"/>
      <protection/>
    </xf>
    <xf numFmtId="0" fontId="21" fillId="0" borderId="26" xfId="59" applyFont="1" applyFill="1" applyBorder="1" applyAlignment="1">
      <alignment horizontal="center" vertical="center" wrapText="1"/>
      <protection/>
    </xf>
    <xf numFmtId="0" fontId="21" fillId="0" borderId="28" xfId="59" applyFont="1" applyFill="1" applyBorder="1" applyAlignment="1">
      <alignment horizontal="center" vertical="center" wrapText="1"/>
      <protection/>
    </xf>
    <xf numFmtId="0" fontId="21" fillId="8" borderId="33" xfId="59" applyFont="1" applyFill="1" applyBorder="1" applyAlignment="1">
      <alignment horizontal="center" vertical="center" wrapText="1"/>
      <protection/>
    </xf>
    <xf numFmtId="0" fontId="21" fillId="8" borderId="50" xfId="59" applyFont="1" applyFill="1" applyBorder="1" applyAlignment="1">
      <alignment horizontal="center" vertical="center" wrapText="1"/>
      <protection/>
    </xf>
    <xf numFmtId="0" fontId="21" fillId="8" borderId="45" xfId="59" applyFont="1" applyFill="1" applyBorder="1" applyAlignment="1">
      <alignment horizontal="center" vertical="center" wrapText="1"/>
      <protection/>
    </xf>
    <xf numFmtId="0" fontId="21" fillId="8" borderId="30" xfId="59" applyFont="1" applyFill="1" applyBorder="1" applyAlignment="1">
      <alignment horizontal="center"/>
      <protection/>
    </xf>
    <xf numFmtId="0" fontId="21" fillId="8" borderId="25" xfId="59" applyFont="1" applyFill="1" applyBorder="1" applyAlignment="1">
      <alignment horizontal="center"/>
      <protection/>
    </xf>
    <xf numFmtId="0" fontId="21" fillId="8" borderId="37" xfId="59" applyFont="1" applyFill="1" applyBorder="1" applyAlignment="1">
      <alignment horizontal="center"/>
      <protection/>
    </xf>
    <xf numFmtId="0" fontId="21" fillId="20" borderId="34" xfId="59" applyFont="1" applyFill="1" applyBorder="1" applyAlignment="1">
      <alignment horizontal="center"/>
      <protection/>
    </xf>
    <xf numFmtId="0" fontId="21" fillId="20" borderId="16" xfId="59" applyFont="1" applyFill="1" applyBorder="1" applyAlignment="1">
      <alignment horizontal="center"/>
      <protection/>
    </xf>
    <xf numFmtId="0" fontId="21" fillId="20" borderId="51" xfId="59" applyFont="1" applyFill="1" applyBorder="1" applyAlignment="1">
      <alignment horizontal="center"/>
      <protection/>
    </xf>
    <xf numFmtId="0" fontId="21" fillId="20" borderId="52" xfId="59" applyFont="1" applyFill="1" applyBorder="1" applyAlignment="1">
      <alignment horizontal="center"/>
      <protection/>
    </xf>
    <xf numFmtId="0" fontId="21" fillId="20" borderId="17" xfId="59" applyFont="1" applyFill="1" applyBorder="1" applyAlignment="1">
      <alignment horizontal="center"/>
      <protection/>
    </xf>
    <xf numFmtId="0" fontId="21" fillId="20" borderId="15" xfId="59" applyFont="1" applyFill="1" applyBorder="1" applyAlignment="1">
      <alignment horizontal="center"/>
      <protection/>
    </xf>
    <xf numFmtId="0" fontId="21" fillId="20" borderId="53" xfId="59" applyFont="1" applyFill="1" applyBorder="1" applyAlignment="1">
      <alignment horizontal="center"/>
      <protection/>
    </xf>
    <xf numFmtId="0" fontId="21" fillId="8" borderId="46" xfId="59" applyFont="1" applyFill="1" applyBorder="1" applyAlignment="1">
      <alignment horizontal="center" vertical="center" wrapText="1"/>
      <protection/>
    </xf>
    <xf numFmtId="0" fontId="21" fillId="8" borderId="43" xfId="59" applyFont="1" applyFill="1" applyBorder="1" applyAlignment="1">
      <alignment horizontal="center" vertical="center" wrapText="1"/>
      <protection/>
    </xf>
    <xf numFmtId="0" fontId="21" fillId="0" borderId="46" xfId="59" applyFont="1" applyFill="1" applyBorder="1" applyAlignment="1">
      <alignment horizontal="center" vertical="center"/>
      <protection/>
    </xf>
    <xf numFmtId="0" fontId="21" fillId="0" borderId="43" xfId="59" applyFont="1" applyFill="1" applyBorder="1" applyAlignment="1">
      <alignment horizontal="center" vertical="center"/>
      <protection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14" borderId="26" xfId="59" applyFont="1" applyFill="1" applyBorder="1" applyAlignment="1">
      <alignment horizontal="center" vertical="center"/>
      <protection/>
    </xf>
    <xf numFmtId="0" fontId="21" fillId="14" borderId="27" xfId="59" applyFont="1" applyFill="1" applyBorder="1" applyAlignment="1">
      <alignment horizontal="center" vertical="center"/>
      <protection/>
    </xf>
    <xf numFmtId="0" fontId="21" fillId="14" borderId="33" xfId="59" applyFont="1" applyFill="1" applyBorder="1" applyAlignment="1">
      <alignment horizontal="center" vertical="center"/>
      <protection/>
    </xf>
    <xf numFmtId="0" fontId="21" fillId="14" borderId="28" xfId="59" applyFont="1" applyFill="1" applyBorder="1" applyAlignment="1">
      <alignment horizontal="center" vertical="center"/>
      <protection/>
    </xf>
    <xf numFmtId="0" fontId="21" fillId="14" borderId="29" xfId="59" applyFont="1" applyFill="1" applyBorder="1" applyAlignment="1">
      <alignment horizontal="center" vertical="center"/>
      <protection/>
    </xf>
    <xf numFmtId="0" fontId="21" fillId="14" borderId="45" xfId="59" applyFont="1" applyFill="1" applyBorder="1" applyAlignment="1">
      <alignment horizontal="center" vertical="center"/>
      <protection/>
    </xf>
    <xf numFmtId="0" fontId="21" fillId="4" borderId="26" xfId="59" applyFont="1" applyFill="1" applyBorder="1" applyAlignment="1">
      <alignment horizontal="center" vertical="center"/>
      <protection/>
    </xf>
    <xf numFmtId="0" fontId="21" fillId="4" borderId="27" xfId="59" applyFont="1" applyFill="1" applyBorder="1" applyAlignment="1">
      <alignment horizontal="center" vertical="center"/>
      <protection/>
    </xf>
    <xf numFmtId="0" fontId="21" fillId="4" borderId="33" xfId="59" applyFont="1" applyFill="1" applyBorder="1" applyAlignment="1">
      <alignment horizontal="center" vertical="center"/>
      <protection/>
    </xf>
    <xf numFmtId="0" fontId="21" fillId="4" borderId="28" xfId="59" applyFont="1" applyFill="1" applyBorder="1" applyAlignment="1">
      <alignment horizontal="center" vertical="center"/>
      <protection/>
    </xf>
    <xf numFmtId="0" fontId="21" fillId="4" borderId="29" xfId="59" applyFont="1" applyFill="1" applyBorder="1" applyAlignment="1">
      <alignment horizontal="center" vertical="center"/>
      <protection/>
    </xf>
    <xf numFmtId="0" fontId="21" fillId="4" borderId="45" xfId="59" applyFont="1" applyFill="1" applyBorder="1" applyAlignment="1">
      <alignment horizontal="center" vertical="center"/>
      <protection/>
    </xf>
    <xf numFmtId="0" fontId="21" fillId="40" borderId="26" xfId="59" applyFont="1" applyFill="1" applyBorder="1" applyAlignment="1">
      <alignment horizontal="center" vertical="center"/>
      <protection/>
    </xf>
    <xf numFmtId="0" fontId="21" fillId="40" borderId="27" xfId="59" applyFont="1" applyFill="1" applyBorder="1" applyAlignment="1">
      <alignment horizontal="center" vertical="center"/>
      <protection/>
    </xf>
    <xf numFmtId="0" fontId="21" fillId="40" borderId="33" xfId="59" applyFont="1" applyFill="1" applyBorder="1" applyAlignment="1">
      <alignment horizontal="center" vertical="center"/>
      <protection/>
    </xf>
    <xf numFmtId="0" fontId="21" fillId="40" borderId="28" xfId="59" applyFont="1" applyFill="1" applyBorder="1" applyAlignment="1">
      <alignment horizontal="center" vertical="center"/>
      <protection/>
    </xf>
    <xf numFmtId="0" fontId="21" fillId="40" borderId="29" xfId="59" applyFont="1" applyFill="1" applyBorder="1" applyAlignment="1">
      <alignment horizontal="center" vertical="center"/>
      <protection/>
    </xf>
    <xf numFmtId="0" fontId="21" fillId="40" borderId="45" xfId="59" applyFont="1" applyFill="1" applyBorder="1" applyAlignment="1">
      <alignment horizontal="center" vertical="center"/>
      <protection/>
    </xf>
    <xf numFmtId="0" fontId="21" fillId="8" borderId="30" xfId="59" applyFont="1" applyFill="1" applyBorder="1" applyAlignment="1">
      <alignment horizontal="left"/>
      <protection/>
    </xf>
    <xf numFmtId="0" fontId="21" fillId="8" borderId="25" xfId="59" applyFont="1" applyFill="1" applyBorder="1" applyAlignment="1">
      <alignment horizontal="left"/>
      <protection/>
    </xf>
    <xf numFmtId="0" fontId="24" fillId="0" borderId="46" xfId="59" applyFont="1" applyFill="1" applyBorder="1" applyAlignment="1">
      <alignment horizontal="center" vertical="center" wrapText="1"/>
      <protection/>
    </xf>
    <xf numFmtId="0" fontId="24" fillId="0" borderId="43" xfId="59" applyFont="1" applyFill="1" applyBorder="1" applyAlignment="1">
      <alignment horizontal="center" vertical="center" wrapText="1"/>
      <protection/>
    </xf>
    <xf numFmtId="0" fontId="21" fillId="2" borderId="28" xfId="59" applyFont="1" applyFill="1" applyBorder="1" applyAlignment="1" applyProtection="1">
      <alignment horizontal="center" vertical="center"/>
      <protection locked="0"/>
    </xf>
    <xf numFmtId="0" fontId="21" fillId="2" borderId="45" xfId="59" applyFont="1" applyFill="1" applyBorder="1" applyAlignment="1" applyProtection="1">
      <alignment horizontal="center" vertical="center"/>
      <protection locked="0"/>
    </xf>
    <xf numFmtId="0" fontId="21" fillId="2" borderId="30" xfId="59" applyFont="1" applyFill="1" applyBorder="1" applyAlignment="1" applyProtection="1">
      <alignment horizontal="center" vertical="center"/>
      <protection locked="0"/>
    </xf>
    <xf numFmtId="0" fontId="21" fillId="2" borderId="37" xfId="59" applyFont="1" applyFill="1" applyBorder="1" applyAlignment="1" applyProtection="1">
      <alignment horizontal="center" vertical="center"/>
      <protection locked="0"/>
    </xf>
    <xf numFmtId="0" fontId="21" fillId="0" borderId="50" xfId="59" applyFont="1" applyFill="1" applyBorder="1" applyAlignment="1">
      <alignment horizontal="center" vertical="center" wrapText="1"/>
      <protection/>
    </xf>
    <xf numFmtId="0" fontId="22" fillId="0" borderId="50" xfId="59" applyFont="1" applyFill="1" applyBorder="1" applyAlignment="1">
      <alignment horizontal="center" vertical="center" wrapText="1"/>
      <protection/>
    </xf>
    <xf numFmtId="0" fontId="21" fillId="0" borderId="34" xfId="59" applyFont="1" applyFill="1" applyBorder="1" applyAlignment="1">
      <alignment horizontal="center" vertical="center" wrapText="1"/>
      <protection/>
    </xf>
    <xf numFmtId="0" fontId="21" fillId="2" borderId="26" xfId="59" applyFont="1" applyFill="1" applyBorder="1" applyAlignment="1" applyProtection="1">
      <alignment horizontal="center"/>
      <protection locked="0"/>
    </xf>
    <xf numFmtId="0" fontId="21" fillId="2" borderId="33" xfId="59" applyFont="1" applyFill="1" applyBorder="1" applyAlignment="1" applyProtection="1">
      <alignment horizontal="center"/>
      <protection locked="0"/>
    </xf>
    <xf numFmtId="0" fontId="21" fillId="2" borderId="27" xfId="59" applyFont="1" applyFill="1" applyBorder="1" applyAlignment="1" applyProtection="1">
      <alignment horizontal="center"/>
      <protection locked="0"/>
    </xf>
    <xf numFmtId="0" fontId="21" fillId="2" borderId="30" xfId="59" applyFont="1" applyFill="1" applyBorder="1" applyAlignment="1" applyProtection="1">
      <alignment horizontal="center"/>
      <protection locked="0"/>
    </xf>
    <xf numFmtId="0" fontId="21" fillId="2" borderId="25" xfId="59" applyFont="1" applyFill="1" applyBorder="1" applyAlignment="1" applyProtection="1">
      <alignment horizontal="center"/>
      <protection locked="0"/>
    </xf>
    <xf numFmtId="0" fontId="21" fillId="0" borderId="26" xfId="59" applyFont="1" applyFill="1" applyBorder="1" applyAlignment="1" applyProtection="1">
      <alignment horizontal="center"/>
      <protection/>
    </xf>
    <xf numFmtId="0" fontId="22" fillId="0" borderId="27" xfId="59" applyFont="1" applyFill="1" applyBorder="1" applyAlignment="1" applyProtection="1">
      <alignment horizontal="center"/>
      <protection/>
    </xf>
    <xf numFmtId="0" fontId="22" fillId="0" borderId="33" xfId="59" applyFont="1" applyFill="1" applyBorder="1" applyAlignment="1" applyProtection="1">
      <alignment horizontal="center"/>
      <protection/>
    </xf>
    <xf numFmtId="0" fontId="22" fillId="0" borderId="34" xfId="59" applyFont="1" applyFill="1" applyBorder="1" applyAlignment="1" applyProtection="1">
      <alignment horizontal="center"/>
      <protection/>
    </xf>
    <xf numFmtId="0" fontId="22" fillId="0" borderId="0" xfId="59" applyFont="1" applyFill="1" applyBorder="1" applyAlignment="1" applyProtection="1">
      <alignment horizontal="center"/>
      <protection/>
    </xf>
    <xf numFmtId="0" fontId="22" fillId="0" borderId="35" xfId="59" applyFont="1" applyFill="1" applyBorder="1" applyAlignment="1" applyProtection="1">
      <alignment horizontal="center"/>
      <protection/>
    </xf>
    <xf numFmtId="0" fontId="22" fillId="0" borderId="28" xfId="59" applyFont="1" applyFill="1" applyBorder="1" applyAlignment="1" applyProtection="1">
      <alignment horizontal="center"/>
      <protection/>
    </xf>
    <xf numFmtId="0" fontId="22" fillId="0" borderId="29" xfId="59" applyFont="1" applyFill="1" applyBorder="1" applyAlignment="1" applyProtection="1">
      <alignment horizontal="center"/>
      <protection/>
    </xf>
    <xf numFmtId="0" fontId="22" fillId="0" borderId="45" xfId="59" applyFont="1" applyFill="1" applyBorder="1" applyAlignment="1" applyProtection="1">
      <alignment horizontal="center"/>
      <protection/>
    </xf>
    <xf numFmtId="0" fontId="21" fillId="0" borderId="26" xfId="59" applyFont="1" applyFill="1" applyBorder="1" applyAlignment="1">
      <alignment horizontal="center" vertical="center"/>
      <protection/>
    </xf>
    <xf numFmtId="0" fontId="21" fillId="0" borderId="28" xfId="59" applyFont="1" applyFill="1" applyBorder="1" applyAlignment="1">
      <alignment horizontal="center" vertical="center"/>
      <protection/>
    </xf>
    <xf numFmtId="0" fontId="21" fillId="2" borderId="25" xfId="59" applyFont="1" applyFill="1" applyBorder="1" applyAlignment="1" applyProtection="1">
      <alignment horizontal="left" vertical="center"/>
      <protection locked="0"/>
    </xf>
    <xf numFmtId="0" fontId="21" fillId="2" borderId="37" xfId="59" applyFont="1" applyFill="1" applyBorder="1" applyAlignment="1" applyProtection="1">
      <alignment horizontal="center"/>
      <protection locked="0"/>
    </xf>
    <xf numFmtId="0" fontId="21" fillId="24" borderId="30" xfId="59" applyFont="1" applyFill="1" applyBorder="1" applyAlignment="1" applyProtection="1">
      <alignment horizontal="center"/>
      <protection locked="0"/>
    </xf>
    <xf numFmtId="0" fontId="21" fillId="24" borderId="37" xfId="59" applyFont="1" applyFill="1" applyBorder="1" applyAlignment="1" applyProtection="1">
      <alignment horizontal="center"/>
      <protection locked="0"/>
    </xf>
    <xf numFmtId="0" fontId="21" fillId="24" borderId="25" xfId="59" applyFont="1" applyFill="1" applyBorder="1" applyAlignment="1" applyProtection="1">
      <alignment horizontal="center"/>
      <protection locked="0"/>
    </xf>
    <xf numFmtId="0" fontId="21" fillId="38" borderId="30" xfId="59" applyFont="1" applyFill="1" applyBorder="1" applyAlignment="1" applyProtection="1">
      <alignment horizontal="center"/>
      <protection locked="0"/>
    </xf>
    <xf numFmtId="0" fontId="21" fillId="38" borderId="37" xfId="59" applyFont="1" applyFill="1" applyBorder="1" applyAlignment="1" applyProtection="1">
      <alignment horizontal="center"/>
      <protection locked="0"/>
    </xf>
    <xf numFmtId="0" fontId="21" fillId="31" borderId="30" xfId="59" applyFont="1" applyFill="1" applyBorder="1" applyAlignment="1" applyProtection="1">
      <alignment horizontal="center"/>
      <protection locked="0"/>
    </xf>
    <xf numFmtId="0" fontId="21" fillId="31" borderId="37" xfId="59" applyFont="1" applyFill="1" applyBorder="1" applyAlignment="1" applyProtection="1">
      <alignment horizontal="center"/>
      <protection locked="0"/>
    </xf>
    <xf numFmtId="0" fontId="21" fillId="24" borderId="26" xfId="59" applyFont="1" applyFill="1" applyBorder="1" applyAlignment="1" applyProtection="1">
      <alignment horizontal="left" vertical="center"/>
      <protection locked="0"/>
    </xf>
    <xf numFmtId="0" fontId="21" fillId="24" borderId="27" xfId="59" applyFont="1" applyFill="1" applyBorder="1" applyAlignment="1" applyProtection="1">
      <alignment horizontal="left" vertical="center"/>
      <protection locked="0"/>
    </xf>
    <xf numFmtId="0" fontId="21" fillId="24" borderId="28" xfId="59" applyFont="1" applyFill="1" applyBorder="1" applyAlignment="1" applyProtection="1">
      <alignment horizontal="left" vertical="center"/>
      <protection locked="0"/>
    </xf>
    <xf numFmtId="0" fontId="21" fillId="24" borderId="29" xfId="59" applyFont="1" applyFill="1" applyBorder="1" applyAlignment="1" applyProtection="1">
      <alignment horizontal="left" vertical="center"/>
      <protection locked="0"/>
    </xf>
    <xf numFmtId="0" fontId="21" fillId="0" borderId="26" xfId="59" applyFont="1" applyBorder="1" applyAlignment="1" applyProtection="1">
      <alignment horizontal="center" vertical="center"/>
      <protection/>
    </xf>
    <xf numFmtId="0" fontId="21" fillId="0" borderId="27" xfId="59" applyFont="1" applyBorder="1" applyAlignment="1" applyProtection="1">
      <alignment horizontal="center" vertical="center"/>
      <protection/>
    </xf>
    <xf numFmtId="0" fontId="21" fillId="0" borderId="33" xfId="59" applyFont="1" applyBorder="1" applyAlignment="1" applyProtection="1">
      <alignment horizontal="center" vertical="center"/>
      <protection/>
    </xf>
    <xf numFmtId="0" fontId="21" fillId="0" borderId="34" xfId="59" applyFont="1" applyBorder="1" applyAlignment="1" applyProtection="1">
      <alignment horizontal="center" vertical="center"/>
      <protection/>
    </xf>
    <xf numFmtId="0" fontId="21" fillId="0" borderId="0" xfId="59" applyFont="1" applyBorder="1" applyAlignment="1" applyProtection="1">
      <alignment horizontal="center" vertical="center"/>
      <protection/>
    </xf>
    <xf numFmtId="0" fontId="21" fillId="0" borderId="35" xfId="59" applyFont="1" applyBorder="1" applyAlignment="1" applyProtection="1">
      <alignment horizontal="center" vertical="center"/>
      <protection/>
    </xf>
    <xf numFmtId="0" fontId="21" fillId="3" borderId="26" xfId="59" applyFont="1" applyFill="1" applyBorder="1" applyAlignment="1" applyProtection="1">
      <alignment horizontal="center" vertical="center" wrapText="1"/>
      <protection locked="0"/>
    </xf>
    <xf numFmtId="0" fontId="21" fillId="3" borderId="33" xfId="59" applyFont="1" applyFill="1" applyBorder="1" applyAlignment="1" applyProtection="1">
      <alignment horizontal="center" vertical="center" wrapText="1"/>
      <protection locked="0"/>
    </xf>
    <xf numFmtId="0" fontId="21" fillId="3" borderId="34" xfId="59" applyFont="1" applyFill="1" applyBorder="1" applyAlignment="1" applyProtection="1">
      <alignment horizontal="center" vertical="center" wrapText="1"/>
      <protection locked="0"/>
    </xf>
    <xf numFmtId="0" fontId="21" fillId="3" borderId="35" xfId="59" applyFont="1" applyFill="1" applyBorder="1" applyAlignment="1" applyProtection="1">
      <alignment horizontal="center" vertical="center" wrapText="1"/>
      <protection locked="0"/>
    </xf>
    <xf numFmtId="0" fontId="21" fillId="3" borderId="28" xfId="59" applyFont="1" applyFill="1" applyBorder="1" applyAlignment="1" applyProtection="1">
      <alignment horizontal="center" vertical="center" wrapText="1"/>
      <protection locked="0"/>
    </xf>
    <xf numFmtId="0" fontId="21" fillId="3" borderId="45" xfId="59" applyFont="1" applyFill="1" applyBorder="1" applyAlignment="1" applyProtection="1">
      <alignment horizontal="center" vertical="center" wrapText="1"/>
      <protection locked="0"/>
    </xf>
    <xf numFmtId="0" fontId="21" fillId="31" borderId="26" xfId="59" applyFont="1" applyFill="1" applyBorder="1" applyAlignment="1" applyProtection="1">
      <alignment horizontal="left" vertical="center"/>
      <protection locked="0"/>
    </xf>
    <xf numFmtId="0" fontId="21" fillId="31" borderId="27" xfId="59" applyFont="1" applyFill="1" applyBorder="1" applyAlignment="1" applyProtection="1">
      <alignment horizontal="left" vertical="center"/>
      <protection locked="0"/>
    </xf>
    <xf numFmtId="0" fontId="21" fillId="31" borderId="33" xfId="59" applyFont="1" applyFill="1" applyBorder="1" applyAlignment="1" applyProtection="1">
      <alignment horizontal="left" vertical="center"/>
      <protection locked="0"/>
    </xf>
    <xf numFmtId="0" fontId="21" fillId="31" borderId="28" xfId="59" applyFont="1" applyFill="1" applyBorder="1" applyAlignment="1" applyProtection="1">
      <alignment horizontal="left" vertical="center"/>
      <protection locked="0"/>
    </xf>
    <xf numFmtId="0" fontId="21" fillId="31" borderId="29" xfId="59" applyFont="1" applyFill="1" applyBorder="1" applyAlignment="1" applyProtection="1">
      <alignment horizontal="left" vertical="center"/>
      <protection locked="0"/>
    </xf>
    <xf numFmtId="0" fontId="21" fillId="31" borderId="45" xfId="59" applyFont="1" applyFill="1" applyBorder="1" applyAlignment="1" applyProtection="1">
      <alignment horizontal="left" vertical="center"/>
      <protection locked="0"/>
    </xf>
    <xf numFmtId="0" fontId="21" fillId="38" borderId="26" xfId="59" applyFont="1" applyFill="1" applyBorder="1" applyAlignment="1" applyProtection="1">
      <alignment horizontal="left" wrapText="1"/>
      <protection locked="0"/>
    </xf>
    <xf numFmtId="0" fontId="21" fillId="38" borderId="27" xfId="59" applyFont="1" applyFill="1" applyBorder="1" applyAlignment="1" applyProtection="1">
      <alignment horizontal="left" wrapText="1"/>
      <protection locked="0"/>
    </xf>
    <xf numFmtId="0" fontId="21" fillId="38" borderId="33" xfId="59" applyFont="1" applyFill="1" applyBorder="1" applyAlignment="1" applyProtection="1">
      <alignment horizontal="left" wrapText="1"/>
      <protection locked="0"/>
    </xf>
    <xf numFmtId="0" fontId="21" fillId="38" borderId="28" xfId="59" applyFont="1" applyFill="1" applyBorder="1" applyAlignment="1" applyProtection="1">
      <alignment horizontal="left" wrapText="1"/>
      <protection locked="0"/>
    </xf>
    <xf numFmtId="0" fontId="21" fillId="38" borderId="29" xfId="59" applyFont="1" applyFill="1" applyBorder="1" applyAlignment="1" applyProtection="1">
      <alignment horizontal="left" wrapText="1"/>
      <protection locked="0"/>
    </xf>
    <xf numFmtId="0" fontId="21" fillId="38" borderId="45" xfId="59" applyFont="1" applyFill="1" applyBorder="1" applyAlignment="1" applyProtection="1">
      <alignment horizontal="left" wrapText="1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ccent6 2" xfId="33"/>
    <cellStyle name="60% - Accent6 2 2" xfId="34"/>
    <cellStyle name="60% - Accent6 3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2 2 2 2" xfId="62"/>
    <cellStyle name="Normal 2 2 2 2 3" xfId="63"/>
    <cellStyle name="Normal 2 2 2 2 4" xfId="64"/>
    <cellStyle name="Normal 2 2 2 2 5" xfId="65"/>
    <cellStyle name="Normal 2 2 2 3" xfId="66"/>
    <cellStyle name="Normal 2 2 2 4" xfId="67"/>
    <cellStyle name="Normal 2 2 2 5" xfId="68"/>
    <cellStyle name="Normal 2 2 3" xfId="69"/>
    <cellStyle name="Normal 2 2 4" xfId="70"/>
    <cellStyle name="Normal 2 2 5" xfId="71"/>
    <cellStyle name="Normal 2 2 6" xfId="72"/>
    <cellStyle name="Normal 2 3" xfId="73"/>
    <cellStyle name="Normal 2 4" xfId="74"/>
    <cellStyle name="Normal 2 5" xfId="75"/>
    <cellStyle name="Normal 2 6" xfId="76"/>
    <cellStyle name="Normal 2 7" xfId="77"/>
    <cellStyle name="Normal 3" xfId="78"/>
    <cellStyle name="Normal 3 2" xfId="79"/>
    <cellStyle name="Normal 3 3" xfId="80"/>
    <cellStyle name="Normal 3 4" xfId="81"/>
    <cellStyle name="Normal 3 5" xfId="82"/>
    <cellStyle name="Normal 3 6" xfId="83"/>
    <cellStyle name="Normal 4" xfId="84"/>
    <cellStyle name="Normal 4 2" xfId="85"/>
    <cellStyle name="Normal 4 3" xfId="86"/>
    <cellStyle name="Normal 4 4" xfId="87"/>
    <cellStyle name="Normal 4 5" xfId="88"/>
    <cellStyle name="Normal 5" xfId="89"/>
    <cellStyle name="Normal 5 2" xfId="90"/>
    <cellStyle name="Normal 5 3" xfId="91"/>
    <cellStyle name="Normal 5 4" xfId="92"/>
    <cellStyle name="Normal 5 5" xfId="93"/>
    <cellStyle name="Normal 6" xfId="94"/>
    <cellStyle name="Normal 6 2" xfId="95"/>
    <cellStyle name="Normal 6 3" xfId="96"/>
    <cellStyle name="Normal 6 4" xfId="97"/>
    <cellStyle name="Normal 6 5" xfId="98"/>
    <cellStyle name="Normal 7" xfId="99"/>
    <cellStyle name="Normal 8" xfId="100"/>
    <cellStyle name="Normal_Mesues 9 Vj." xfId="101"/>
    <cellStyle name="Normal_Regjistrimet 9 Vj.(Moshat)" xfId="102"/>
    <cellStyle name="Normal_Sheet1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8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8.8515625" style="2" customWidth="1"/>
    <col min="2" max="2" width="7.7109375" style="2" customWidth="1"/>
    <col min="3" max="3" width="9.28125" style="2" customWidth="1"/>
    <col min="4" max="4" width="7.421875" style="2" customWidth="1"/>
    <col min="5" max="5" width="27.57421875" style="2" customWidth="1"/>
    <col min="6" max="6" width="20.28125" style="2" customWidth="1"/>
    <col min="7" max="7" width="9.140625" style="2" customWidth="1"/>
    <col min="8" max="8" width="9.28125" style="2" customWidth="1"/>
    <col min="9" max="9" width="10.421875" style="2" customWidth="1"/>
    <col min="10" max="10" width="14.28125" style="2" customWidth="1"/>
    <col min="11" max="11" width="8.57421875" style="2" customWidth="1"/>
    <col min="12" max="12" width="8.7109375" style="2" customWidth="1"/>
    <col min="13" max="14" width="9.140625" style="2" customWidth="1"/>
    <col min="15" max="15" width="10.140625" style="2" bestFit="1" customWidth="1"/>
    <col min="16" max="16" width="20.28125" style="2" customWidth="1"/>
    <col min="17" max="17" width="13.8515625" style="2" customWidth="1"/>
    <col min="18" max="90" width="8.7109375" style="2" customWidth="1"/>
    <col min="91" max="91" width="8.7109375" style="29" customWidth="1"/>
    <col min="92" max="96" width="8.7109375" style="2" customWidth="1"/>
    <col min="97" max="97" width="11.57421875" style="2" customWidth="1"/>
    <col min="98" max="98" width="10.421875" style="2" customWidth="1"/>
    <col min="99" max="99" width="46.140625" style="2" customWidth="1"/>
    <col min="100" max="16384" width="9.140625" style="2" customWidth="1"/>
  </cols>
  <sheetData>
    <row r="1" spans="1:99" ht="16.5" thickBot="1">
      <c r="A1" s="47" t="s">
        <v>0</v>
      </c>
      <c r="B1" s="48"/>
      <c r="C1" s="48"/>
      <c r="D1" s="48"/>
      <c r="E1" s="48"/>
      <c r="F1" s="48"/>
      <c r="G1" s="49"/>
      <c r="H1" s="48"/>
      <c r="I1" s="48"/>
      <c r="J1" s="48"/>
      <c r="K1" s="48"/>
      <c r="L1" s="48"/>
      <c r="M1" s="48"/>
      <c r="N1" s="48"/>
      <c r="O1" s="48"/>
      <c r="P1" s="48"/>
      <c r="Q1" s="42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1"/>
      <c r="CT1" s="51"/>
      <c r="CU1" s="51"/>
    </row>
    <row r="2" spans="1:99" ht="15.75" customHeight="1">
      <c r="A2" s="311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3"/>
      <c r="R2" s="317" t="s">
        <v>150</v>
      </c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9"/>
      <c r="AM2" s="297" t="s">
        <v>151</v>
      </c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301" t="s">
        <v>152</v>
      </c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23" t="s">
        <v>153</v>
      </c>
      <c r="CD2" s="324"/>
      <c r="CE2" s="324"/>
      <c r="CF2" s="324"/>
      <c r="CG2" s="324"/>
      <c r="CH2" s="324"/>
      <c r="CI2" s="324"/>
      <c r="CJ2" s="324"/>
      <c r="CK2" s="324"/>
      <c r="CL2" s="324"/>
      <c r="CM2" s="247"/>
      <c r="CN2" s="324"/>
      <c r="CO2" s="43" t="s">
        <v>231</v>
      </c>
      <c r="CP2" s="44"/>
      <c r="CQ2" s="44"/>
      <c r="CR2" s="44"/>
      <c r="CS2" s="52"/>
      <c r="CT2" s="53"/>
      <c r="CU2" s="54"/>
    </row>
    <row r="3" spans="1:99" ht="12.75" customHeight="1" thickBot="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320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2"/>
      <c r="AM3" s="299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3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248"/>
      <c r="CD3" s="249"/>
      <c r="CE3" s="249"/>
      <c r="CF3" s="249"/>
      <c r="CG3" s="249"/>
      <c r="CH3" s="249"/>
      <c r="CI3" s="249"/>
      <c r="CJ3" s="249"/>
      <c r="CK3" s="249"/>
      <c r="CL3" s="249"/>
      <c r="CM3" s="144"/>
      <c r="CN3" s="249"/>
      <c r="CO3" s="45"/>
      <c r="CP3" s="46"/>
      <c r="CQ3" s="46"/>
      <c r="CR3" s="46"/>
      <c r="CS3" s="55"/>
      <c r="CT3" s="56"/>
      <c r="CU3" s="57"/>
    </row>
    <row r="4" spans="1:99" ht="13.5" customHeight="1" thickBot="1">
      <c r="A4" s="132" t="s">
        <v>18</v>
      </c>
      <c r="B4" s="132" t="s">
        <v>19</v>
      </c>
      <c r="C4" s="132" t="s">
        <v>20</v>
      </c>
      <c r="D4" s="132" t="s">
        <v>21</v>
      </c>
      <c r="E4" s="307" t="s">
        <v>22</v>
      </c>
      <c r="F4" s="305" t="s">
        <v>23</v>
      </c>
      <c r="G4" s="307" t="s">
        <v>24</v>
      </c>
      <c r="H4" s="307" t="s">
        <v>25</v>
      </c>
      <c r="I4" s="309" t="s">
        <v>26</v>
      </c>
      <c r="J4" s="309" t="s">
        <v>27</v>
      </c>
      <c r="K4" s="309" t="s">
        <v>28</v>
      </c>
      <c r="L4" s="309" t="s">
        <v>29</v>
      </c>
      <c r="M4" s="309" t="s">
        <v>30</v>
      </c>
      <c r="N4" s="328" t="s">
        <v>31</v>
      </c>
      <c r="O4" s="330" t="s">
        <v>763</v>
      </c>
      <c r="P4" s="332" t="s">
        <v>33</v>
      </c>
      <c r="Q4" s="334" t="s">
        <v>34</v>
      </c>
      <c r="R4" s="131" t="s">
        <v>154</v>
      </c>
      <c r="S4" s="325"/>
      <c r="T4" s="326" t="s">
        <v>155</v>
      </c>
      <c r="U4" s="327"/>
      <c r="V4" s="326" t="s">
        <v>156</v>
      </c>
      <c r="W4" s="327"/>
      <c r="X4" s="326" t="s">
        <v>157</v>
      </c>
      <c r="Y4" s="327"/>
      <c r="Z4" s="326" t="s">
        <v>158</v>
      </c>
      <c r="AA4" s="327"/>
      <c r="AB4" s="326" t="s">
        <v>159</v>
      </c>
      <c r="AC4" s="327"/>
      <c r="AD4" s="326" t="s">
        <v>160</v>
      </c>
      <c r="AE4" s="327"/>
      <c r="AF4" s="326" t="s">
        <v>161</v>
      </c>
      <c r="AG4" s="327"/>
      <c r="AH4" s="326" t="s">
        <v>162</v>
      </c>
      <c r="AI4" s="327"/>
      <c r="AJ4" s="336" t="s">
        <v>163</v>
      </c>
      <c r="AK4" s="337"/>
      <c r="AL4" s="338"/>
      <c r="AM4" s="339" t="s">
        <v>154</v>
      </c>
      <c r="AN4" s="340"/>
      <c r="AO4" s="339" t="s">
        <v>155</v>
      </c>
      <c r="AP4" s="340"/>
      <c r="AQ4" s="339" t="s">
        <v>156</v>
      </c>
      <c r="AR4" s="340"/>
      <c r="AS4" s="339" t="s">
        <v>157</v>
      </c>
      <c r="AT4" s="340"/>
      <c r="AU4" s="339" t="s">
        <v>158</v>
      </c>
      <c r="AV4" s="340"/>
      <c r="AW4" s="339" t="s">
        <v>159</v>
      </c>
      <c r="AX4" s="340"/>
      <c r="AY4" s="339" t="s">
        <v>160</v>
      </c>
      <c r="AZ4" s="340"/>
      <c r="BA4" s="339" t="s">
        <v>161</v>
      </c>
      <c r="BB4" s="340"/>
      <c r="BC4" s="339" t="s">
        <v>162</v>
      </c>
      <c r="BD4" s="340"/>
      <c r="BE4" s="341" t="s">
        <v>164</v>
      </c>
      <c r="BF4" s="342"/>
      <c r="BG4" s="342"/>
      <c r="BH4" s="343" t="s">
        <v>154</v>
      </c>
      <c r="BI4" s="344"/>
      <c r="BJ4" s="343" t="s">
        <v>155</v>
      </c>
      <c r="BK4" s="344"/>
      <c r="BL4" s="343" t="s">
        <v>156</v>
      </c>
      <c r="BM4" s="344"/>
      <c r="BN4" s="343" t="s">
        <v>157</v>
      </c>
      <c r="BO4" s="344"/>
      <c r="BP4" s="343" t="s">
        <v>158</v>
      </c>
      <c r="BQ4" s="344"/>
      <c r="BR4" s="343" t="s">
        <v>159</v>
      </c>
      <c r="BS4" s="344"/>
      <c r="BT4" s="343" t="s">
        <v>160</v>
      </c>
      <c r="BU4" s="344"/>
      <c r="BV4" s="343" t="s">
        <v>161</v>
      </c>
      <c r="BW4" s="344"/>
      <c r="BX4" s="343" t="s">
        <v>162</v>
      </c>
      <c r="BY4" s="344"/>
      <c r="BZ4" s="347" t="s">
        <v>164</v>
      </c>
      <c r="CA4" s="348"/>
      <c r="CB4" s="348"/>
      <c r="CC4" s="345" t="s">
        <v>165</v>
      </c>
      <c r="CD4" s="345" t="s">
        <v>166</v>
      </c>
      <c r="CE4" s="345" t="s">
        <v>167</v>
      </c>
      <c r="CF4" s="345" t="s">
        <v>168</v>
      </c>
      <c r="CG4" s="345" t="s">
        <v>169</v>
      </c>
      <c r="CH4" s="345" t="s">
        <v>170</v>
      </c>
      <c r="CI4" s="345" t="s">
        <v>171</v>
      </c>
      <c r="CJ4" s="345" t="s">
        <v>172</v>
      </c>
      <c r="CK4" s="345" t="s">
        <v>173</v>
      </c>
      <c r="CL4" s="353" t="s">
        <v>174</v>
      </c>
      <c r="CM4" s="355" t="s">
        <v>175</v>
      </c>
      <c r="CN4" s="357" t="s">
        <v>176</v>
      </c>
      <c r="CO4" s="351" t="s">
        <v>232</v>
      </c>
      <c r="CP4" s="352"/>
      <c r="CQ4" s="351" t="s">
        <v>233</v>
      </c>
      <c r="CR4" s="352"/>
      <c r="CS4" s="349" t="s">
        <v>177</v>
      </c>
      <c r="CT4" s="350"/>
      <c r="CU4" s="58" t="s">
        <v>178</v>
      </c>
    </row>
    <row r="5" spans="1:99" ht="34.5" customHeight="1" thickBot="1">
      <c r="A5" s="133"/>
      <c r="B5" s="133"/>
      <c r="C5" s="133"/>
      <c r="D5" s="133"/>
      <c r="E5" s="308"/>
      <c r="F5" s="306"/>
      <c r="G5" s="308"/>
      <c r="H5" s="308"/>
      <c r="I5" s="310"/>
      <c r="J5" s="310"/>
      <c r="K5" s="310"/>
      <c r="L5" s="310"/>
      <c r="M5" s="310"/>
      <c r="N5" s="329"/>
      <c r="O5" s="331"/>
      <c r="P5" s="333"/>
      <c r="Q5" s="335"/>
      <c r="R5" s="153" t="s">
        <v>44</v>
      </c>
      <c r="S5" s="153" t="s">
        <v>45</v>
      </c>
      <c r="T5" s="153" t="s">
        <v>44</v>
      </c>
      <c r="U5" s="153" t="s">
        <v>45</v>
      </c>
      <c r="V5" s="153" t="s">
        <v>44</v>
      </c>
      <c r="W5" s="153" t="s">
        <v>45</v>
      </c>
      <c r="X5" s="153" t="s">
        <v>44</v>
      </c>
      <c r="Y5" s="153" t="s">
        <v>45</v>
      </c>
      <c r="Z5" s="153" t="s">
        <v>44</v>
      </c>
      <c r="AA5" s="153" t="s">
        <v>45</v>
      </c>
      <c r="AB5" s="153" t="s">
        <v>44</v>
      </c>
      <c r="AC5" s="153" t="s">
        <v>45</v>
      </c>
      <c r="AD5" s="153" t="s">
        <v>44</v>
      </c>
      <c r="AE5" s="153" t="s">
        <v>45</v>
      </c>
      <c r="AF5" s="153" t="s">
        <v>44</v>
      </c>
      <c r="AG5" s="153" t="s">
        <v>45</v>
      </c>
      <c r="AH5" s="153" t="s">
        <v>44</v>
      </c>
      <c r="AI5" s="153" t="s">
        <v>45</v>
      </c>
      <c r="AJ5" s="154" t="s">
        <v>44</v>
      </c>
      <c r="AK5" s="154" t="s">
        <v>45</v>
      </c>
      <c r="AL5" s="154" t="s">
        <v>179</v>
      </c>
      <c r="AM5" s="155" t="s">
        <v>44</v>
      </c>
      <c r="AN5" s="155" t="s">
        <v>45</v>
      </c>
      <c r="AO5" s="155" t="s">
        <v>44</v>
      </c>
      <c r="AP5" s="155" t="s">
        <v>45</v>
      </c>
      <c r="AQ5" s="155" t="s">
        <v>44</v>
      </c>
      <c r="AR5" s="155" t="s">
        <v>45</v>
      </c>
      <c r="AS5" s="155" t="s">
        <v>44</v>
      </c>
      <c r="AT5" s="155" t="s">
        <v>45</v>
      </c>
      <c r="AU5" s="155" t="s">
        <v>44</v>
      </c>
      <c r="AV5" s="155" t="s">
        <v>45</v>
      </c>
      <c r="AW5" s="155" t="s">
        <v>44</v>
      </c>
      <c r="AX5" s="155" t="s">
        <v>45</v>
      </c>
      <c r="AY5" s="155" t="s">
        <v>44</v>
      </c>
      <c r="AZ5" s="155" t="s">
        <v>45</v>
      </c>
      <c r="BA5" s="155" t="s">
        <v>44</v>
      </c>
      <c r="BB5" s="155" t="s">
        <v>45</v>
      </c>
      <c r="BC5" s="155" t="s">
        <v>44</v>
      </c>
      <c r="BD5" s="155" t="s">
        <v>45</v>
      </c>
      <c r="BE5" s="156" t="s">
        <v>44</v>
      </c>
      <c r="BF5" s="156" t="s">
        <v>45</v>
      </c>
      <c r="BG5" s="129" t="s">
        <v>179</v>
      </c>
      <c r="BH5" s="157" t="s">
        <v>44</v>
      </c>
      <c r="BI5" s="157" t="s">
        <v>45</v>
      </c>
      <c r="BJ5" s="157" t="s">
        <v>44</v>
      </c>
      <c r="BK5" s="157" t="s">
        <v>45</v>
      </c>
      <c r="BL5" s="157" t="s">
        <v>44</v>
      </c>
      <c r="BM5" s="157" t="s">
        <v>45</v>
      </c>
      <c r="BN5" s="157" t="s">
        <v>44</v>
      </c>
      <c r="BO5" s="157" t="s">
        <v>45</v>
      </c>
      <c r="BP5" s="157" t="s">
        <v>44</v>
      </c>
      <c r="BQ5" s="157" t="s">
        <v>45</v>
      </c>
      <c r="BR5" s="157" t="s">
        <v>44</v>
      </c>
      <c r="BS5" s="157" t="s">
        <v>45</v>
      </c>
      <c r="BT5" s="157" t="s">
        <v>44</v>
      </c>
      <c r="BU5" s="157" t="s">
        <v>45</v>
      </c>
      <c r="BV5" s="157" t="s">
        <v>44</v>
      </c>
      <c r="BW5" s="157" t="s">
        <v>45</v>
      </c>
      <c r="BX5" s="157" t="s">
        <v>44</v>
      </c>
      <c r="BY5" s="157" t="s">
        <v>45</v>
      </c>
      <c r="BZ5" s="158" t="s">
        <v>44</v>
      </c>
      <c r="CA5" s="158" t="s">
        <v>45</v>
      </c>
      <c r="CB5" s="130" t="s">
        <v>179</v>
      </c>
      <c r="CC5" s="346"/>
      <c r="CD5" s="346"/>
      <c r="CE5" s="346"/>
      <c r="CF5" s="346"/>
      <c r="CG5" s="346"/>
      <c r="CH5" s="346"/>
      <c r="CI5" s="346"/>
      <c r="CJ5" s="346"/>
      <c r="CK5" s="346"/>
      <c r="CL5" s="354"/>
      <c r="CM5" s="356"/>
      <c r="CN5" s="358"/>
      <c r="CO5" s="159" t="s">
        <v>44</v>
      </c>
      <c r="CP5" s="159" t="s">
        <v>45</v>
      </c>
      <c r="CQ5" s="159" t="s">
        <v>44</v>
      </c>
      <c r="CR5" s="160" t="s">
        <v>45</v>
      </c>
      <c r="CS5" s="75" t="s">
        <v>180</v>
      </c>
      <c r="CT5" s="75" t="s">
        <v>181</v>
      </c>
      <c r="CU5" s="161" t="s">
        <v>182</v>
      </c>
    </row>
    <row r="6" spans="1:99" ht="13.5" customHeight="1">
      <c r="A6" s="134" t="s">
        <v>77</v>
      </c>
      <c r="B6" s="135" t="s">
        <v>66</v>
      </c>
      <c r="C6" s="135" t="s">
        <v>1086</v>
      </c>
      <c r="D6" s="136"/>
      <c r="E6" s="136" t="s">
        <v>920</v>
      </c>
      <c r="F6" s="135" t="s">
        <v>381</v>
      </c>
      <c r="G6" s="136" t="s">
        <v>78</v>
      </c>
      <c r="H6" s="136" t="s">
        <v>78</v>
      </c>
      <c r="I6" s="136" t="s">
        <v>78</v>
      </c>
      <c r="J6" s="136" t="s">
        <v>78</v>
      </c>
      <c r="K6" s="136" t="s">
        <v>596</v>
      </c>
      <c r="L6" s="136" t="s">
        <v>597</v>
      </c>
      <c r="M6" s="136" t="s">
        <v>598</v>
      </c>
      <c r="N6" s="136" t="s">
        <v>599</v>
      </c>
      <c r="O6" s="136" t="s">
        <v>600</v>
      </c>
      <c r="P6" s="136"/>
      <c r="Q6" s="137" t="s">
        <v>601</v>
      </c>
      <c r="R6" s="138">
        <v>148</v>
      </c>
      <c r="S6" s="138">
        <v>65</v>
      </c>
      <c r="T6" s="138">
        <v>143</v>
      </c>
      <c r="U6" s="138">
        <v>60</v>
      </c>
      <c r="V6" s="138">
        <v>124</v>
      </c>
      <c r="W6" s="138">
        <v>58</v>
      </c>
      <c r="X6" s="138">
        <v>139</v>
      </c>
      <c r="Y6" s="138">
        <v>67</v>
      </c>
      <c r="Z6" s="138">
        <v>133</v>
      </c>
      <c r="AA6" s="138">
        <v>65</v>
      </c>
      <c r="AB6" s="138">
        <v>139</v>
      </c>
      <c r="AC6" s="138">
        <v>64</v>
      </c>
      <c r="AD6" s="138">
        <v>166</v>
      </c>
      <c r="AE6" s="138">
        <v>75</v>
      </c>
      <c r="AF6" s="138">
        <v>158</v>
      </c>
      <c r="AG6" s="138">
        <v>82</v>
      </c>
      <c r="AH6" s="138">
        <v>140</v>
      </c>
      <c r="AI6" s="138">
        <v>72</v>
      </c>
      <c r="AJ6" s="139">
        <f>SUM(R6,T6,V6,X6,Z6,AB6,AD6,AF6,AH6)</f>
        <v>1290</v>
      </c>
      <c r="AK6" s="139">
        <f>SUM(S6,U6,W6,Y6,AA6,AC6,AE6,AG6,AI6)</f>
        <v>608</v>
      </c>
      <c r="AL6" s="139">
        <f>AJ6-AK6</f>
        <v>682</v>
      </c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1"/>
      <c r="BB6" s="140"/>
      <c r="BC6" s="140"/>
      <c r="BD6" s="140"/>
      <c r="BE6" s="142">
        <f>SUM(AM6,AO6,AQ6,AS6,AU6,AW6,AY6,BA6,BC6)</f>
        <v>0</v>
      </c>
      <c r="BF6" s="142">
        <f>SUM(AN6,AP6,AR6,AT6,AV6,AX6,AZ6,BB6,BD6)</f>
        <v>0</v>
      </c>
      <c r="BG6" s="142">
        <f>BE6-BF6</f>
        <v>0</v>
      </c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5"/>
      <c r="BT6" s="145"/>
      <c r="BU6" s="145"/>
      <c r="BV6" s="145"/>
      <c r="BW6" s="145"/>
      <c r="BX6" s="145"/>
      <c r="BY6" s="145"/>
      <c r="BZ6" s="146">
        <f>BH6+BJ6+BL6+BN6+BP6+BR6+BT6+BV6+BX6</f>
        <v>0</v>
      </c>
      <c r="CA6" s="146">
        <f>SUM(BI6,BK6,BM6,BO6,BQ6,BS6,BU6,BW6,BY6)</f>
        <v>0</v>
      </c>
      <c r="CB6" s="146">
        <f>BZ6-CA6</f>
        <v>0</v>
      </c>
      <c r="CC6" s="147">
        <v>5</v>
      </c>
      <c r="CD6" s="147">
        <v>5</v>
      </c>
      <c r="CE6" s="147">
        <v>4</v>
      </c>
      <c r="CF6" s="147">
        <v>5</v>
      </c>
      <c r="CG6" s="147">
        <v>5</v>
      </c>
      <c r="CH6" s="147">
        <v>5</v>
      </c>
      <c r="CI6" s="147">
        <v>5</v>
      </c>
      <c r="CJ6" s="147">
        <v>5</v>
      </c>
      <c r="CK6" s="147">
        <v>5</v>
      </c>
      <c r="CL6" s="143"/>
      <c r="CM6" s="143"/>
      <c r="CN6" s="148">
        <f>SUM(CC6:CL6)</f>
        <v>44</v>
      </c>
      <c r="CO6" s="149"/>
      <c r="CP6" s="149"/>
      <c r="CQ6" s="149"/>
      <c r="CR6" s="149"/>
      <c r="CS6" s="150"/>
      <c r="CT6" s="151" t="s">
        <v>618</v>
      </c>
      <c r="CU6" s="152" t="s">
        <v>619</v>
      </c>
    </row>
    <row r="7" spans="1:99" ht="13.5" customHeight="1">
      <c r="A7" s="60" t="s">
        <v>77</v>
      </c>
      <c r="B7" s="61" t="s">
        <v>66</v>
      </c>
      <c r="C7" s="61"/>
      <c r="D7" s="62"/>
      <c r="E7" s="62" t="s">
        <v>238</v>
      </c>
      <c r="F7" s="61" t="s">
        <v>382</v>
      </c>
      <c r="G7" s="62" t="s">
        <v>78</v>
      </c>
      <c r="H7" s="62" t="s">
        <v>78</v>
      </c>
      <c r="I7" s="62" t="s">
        <v>78</v>
      </c>
      <c r="J7" s="62" t="s">
        <v>78</v>
      </c>
      <c r="K7" s="62" t="s">
        <v>596</v>
      </c>
      <c r="L7" s="62" t="s">
        <v>597</v>
      </c>
      <c r="M7" s="62" t="s">
        <v>598</v>
      </c>
      <c r="N7" s="62" t="s">
        <v>599</v>
      </c>
      <c r="O7" s="62" t="s">
        <v>600</v>
      </c>
      <c r="P7" s="62" t="s">
        <v>602</v>
      </c>
      <c r="Q7" s="35" t="s">
        <v>601</v>
      </c>
      <c r="R7" s="63">
        <v>44</v>
      </c>
      <c r="S7" s="63">
        <v>23</v>
      </c>
      <c r="T7" s="63">
        <v>50</v>
      </c>
      <c r="U7" s="63">
        <v>28</v>
      </c>
      <c r="V7" s="63">
        <v>58</v>
      </c>
      <c r="W7" s="63">
        <v>29</v>
      </c>
      <c r="X7" s="63">
        <v>56</v>
      </c>
      <c r="Y7" s="63">
        <v>22</v>
      </c>
      <c r="Z7" s="63">
        <v>53</v>
      </c>
      <c r="AA7" s="63">
        <v>23</v>
      </c>
      <c r="AB7" s="63">
        <v>69</v>
      </c>
      <c r="AC7" s="63">
        <v>32</v>
      </c>
      <c r="AD7" s="63">
        <v>55</v>
      </c>
      <c r="AE7" s="63">
        <v>35</v>
      </c>
      <c r="AF7" s="63">
        <v>66</v>
      </c>
      <c r="AG7" s="63">
        <v>30</v>
      </c>
      <c r="AH7" s="63">
        <v>67</v>
      </c>
      <c r="AI7" s="63">
        <v>33</v>
      </c>
      <c r="AJ7" s="64">
        <f aca="true" t="shared" si="0" ref="AJ7:AK71">SUM(R7,T7,V7,X7,Z7,AB7,AD7,AF7,AH7)</f>
        <v>518</v>
      </c>
      <c r="AK7" s="64">
        <f t="shared" si="0"/>
        <v>255</v>
      </c>
      <c r="AL7" s="64">
        <f aca="true" t="shared" si="1" ref="AL7:AL71">AJ7-AK7</f>
        <v>263</v>
      </c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>
        <v>1</v>
      </c>
      <c r="AX7" s="65">
        <v>1</v>
      </c>
      <c r="AY7" s="65"/>
      <c r="AZ7" s="65"/>
      <c r="BA7" s="66"/>
      <c r="BB7" s="65"/>
      <c r="BC7" s="65">
        <v>1</v>
      </c>
      <c r="BD7" s="65">
        <v>1</v>
      </c>
      <c r="BE7" s="67">
        <f aca="true" t="shared" si="2" ref="BE7:BF71">SUM(AM7,AO7,AQ7,AS7,AU7,AW7,AY7,BA7,BC7)</f>
        <v>2</v>
      </c>
      <c r="BF7" s="67">
        <f t="shared" si="2"/>
        <v>2</v>
      </c>
      <c r="BG7" s="67">
        <f aca="true" t="shared" si="3" ref="BG7:BG71">BE7-BF7</f>
        <v>0</v>
      </c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9"/>
      <c r="BT7" s="69"/>
      <c r="BU7" s="69"/>
      <c r="BV7" s="69"/>
      <c r="BW7" s="69"/>
      <c r="BX7" s="69"/>
      <c r="BY7" s="69"/>
      <c r="BZ7" s="70">
        <f aca="true" t="shared" si="4" ref="BZ7:BZ71">BH7+BJ7+BL7+BN7+BP7+BR7+BT7+BV7+BX7</f>
        <v>0</v>
      </c>
      <c r="CA7" s="70">
        <f aca="true" t="shared" si="5" ref="CA7:CA71">SUM(BI7,BK7,BM7,BO7,BQ7,BS7,BU7,BW7,BY7)</f>
        <v>0</v>
      </c>
      <c r="CB7" s="70">
        <f aca="true" t="shared" si="6" ref="CB7:CB71">BZ7-CA7</f>
        <v>0</v>
      </c>
      <c r="CC7" s="71">
        <v>2</v>
      </c>
      <c r="CD7" s="71">
        <v>2</v>
      </c>
      <c r="CE7" s="71">
        <v>2</v>
      </c>
      <c r="CF7" s="71">
        <v>2</v>
      </c>
      <c r="CG7" s="71">
        <v>2</v>
      </c>
      <c r="CH7" s="71">
        <v>2</v>
      </c>
      <c r="CI7" s="71">
        <v>2</v>
      </c>
      <c r="CJ7" s="71">
        <v>3</v>
      </c>
      <c r="CK7" s="71">
        <v>3</v>
      </c>
      <c r="CL7" s="68"/>
      <c r="CM7" s="68"/>
      <c r="CN7" s="72">
        <f aca="true" t="shared" si="7" ref="CN7:CN71">SUM(CC7:CL7)</f>
        <v>20</v>
      </c>
      <c r="CO7" s="73"/>
      <c r="CP7" s="73"/>
      <c r="CQ7" s="73"/>
      <c r="CR7" s="73"/>
      <c r="CS7" s="74"/>
      <c r="CT7" s="105" t="s">
        <v>620</v>
      </c>
      <c r="CU7" s="59" t="s">
        <v>621</v>
      </c>
    </row>
    <row r="8" spans="1:99" ht="13.5" customHeight="1">
      <c r="A8" s="60" t="s">
        <v>77</v>
      </c>
      <c r="B8" s="61" t="s">
        <v>66</v>
      </c>
      <c r="C8" s="61"/>
      <c r="D8" s="62"/>
      <c r="E8" s="62" t="s">
        <v>239</v>
      </c>
      <c r="F8" s="61" t="s">
        <v>1069</v>
      </c>
      <c r="G8" s="62" t="s">
        <v>78</v>
      </c>
      <c r="H8" s="62" t="s">
        <v>78</v>
      </c>
      <c r="I8" s="62" t="s">
        <v>78</v>
      </c>
      <c r="J8" s="62" t="s">
        <v>78</v>
      </c>
      <c r="K8" s="62" t="s">
        <v>596</v>
      </c>
      <c r="L8" s="62" t="s">
        <v>597</v>
      </c>
      <c r="M8" s="62" t="s">
        <v>598</v>
      </c>
      <c r="N8" s="62" t="s">
        <v>599</v>
      </c>
      <c r="O8" s="62" t="s">
        <v>600</v>
      </c>
      <c r="P8" s="62"/>
      <c r="Q8" s="35" t="s">
        <v>601</v>
      </c>
      <c r="R8" s="63">
        <v>62</v>
      </c>
      <c r="S8" s="63">
        <v>25</v>
      </c>
      <c r="T8" s="63">
        <v>83</v>
      </c>
      <c r="U8" s="63">
        <v>36</v>
      </c>
      <c r="V8" s="63">
        <v>83</v>
      </c>
      <c r="W8" s="63">
        <v>45</v>
      </c>
      <c r="X8" s="63">
        <v>88</v>
      </c>
      <c r="Y8" s="63">
        <v>44</v>
      </c>
      <c r="Z8" s="63">
        <v>76</v>
      </c>
      <c r="AA8" s="63">
        <v>31</v>
      </c>
      <c r="AB8" s="63">
        <v>84</v>
      </c>
      <c r="AC8" s="63">
        <v>38</v>
      </c>
      <c r="AD8" s="63">
        <v>87</v>
      </c>
      <c r="AE8" s="63">
        <v>42</v>
      </c>
      <c r="AF8" s="63">
        <v>80</v>
      </c>
      <c r="AG8" s="63">
        <v>39</v>
      </c>
      <c r="AH8" s="63">
        <v>65</v>
      </c>
      <c r="AI8" s="63">
        <v>42</v>
      </c>
      <c r="AJ8" s="64">
        <f t="shared" si="0"/>
        <v>708</v>
      </c>
      <c r="AK8" s="64">
        <f t="shared" si="0"/>
        <v>342</v>
      </c>
      <c r="AL8" s="64">
        <f t="shared" si="1"/>
        <v>366</v>
      </c>
      <c r="AM8" s="65"/>
      <c r="AN8" s="65"/>
      <c r="AO8" s="65">
        <v>5</v>
      </c>
      <c r="AP8" s="65">
        <v>1</v>
      </c>
      <c r="AQ8" s="65">
        <v>1</v>
      </c>
      <c r="AR8" s="65">
        <v>0</v>
      </c>
      <c r="AS8" s="65">
        <v>2</v>
      </c>
      <c r="AT8" s="65">
        <v>0</v>
      </c>
      <c r="AU8" s="65"/>
      <c r="AV8" s="65"/>
      <c r="AW8" s="65">
        <v>3</v>
      </c>
      <c r="AX8" s="65">
        <v>1</v>
      </c>
      <c r="AY8" s="65">
        <v>4</v>
      </c>
      <c r="AZ8" s="65">
        <v>1</v>
      </c>
      <c r="BA8" s="66">
        <v>3</v>
      </c>
      <c r="BB8" s="65">
        <v>3</v>
      </c>
      <c r="BC8" s="65">
        <v>1</v>
      </c>
      <c r="BD8" s="65">
        <v>1</v>
      </c>
      <c r="BE8" s="67">
        <f t="shared" si="2"/>
        <v>19</v>
      </c>
      <c r="BF8" s="67">
        <f t="shared" si="2"/>
        <v>7</v>
      </c>
      <c r="BG8" s="67">
        <f t="shared" si="3"/>
        <v>12</v>
      </c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9"/>
      <c r="BT8" s="69"/>
      <c r="BU8" s="69"/>
      <c r="BV8" s="69"/>
      <c r="BW8" s="69"/>
      <c r="BX8" s="69"/>
      <c r="BY8" s="69"/>
      <c r="BZ8" s="70">
        <f t="shared" si="4"/>
        <v>0</v>
      </c>
      <c r="CA8" s="70">
        <f t="shared" si="5"/>
        <v>0</v>
      </c>
      <c r="CB8" s="70">
        <f t="shared" si="6"/>
        <v>0</v>
      </c>
      <c r="CC8" s="71">
        <v>3</v>
      </c>
      <c r="CD8" s="71">
        <v>3</v>
      </c>
      <c r="CE8" s="71">
        <v>3</v>
      </c>
      <c r="CF8" s="71">
        <v>3</v>
      </c>
      <c r="CG8" s="71">
        <v>3</v>
      </c>
      <c r="CH8" s="71">
        <v>3</v>
      </c>
      <c r="CI8" s="71">
        <v>3</v>
      </c>
      <c r="CJ8" s="71">
        <v>3</v>
      </c>
      <c r="CK8" s="71">
        <v>3</v>
      </c>
      <c r="CL8" s="68"/>
      <c r="CM8" s="68"/>
      <c r="CN8" s="72">
        <f t="shared" si="7"/>
        <v>27</v>
      </c>
      <c r="CO8" s="73"/>
      <c r="CP8" s="73"/>
      <c r="CQ8" s="73"/>
      <c r="CR8" s="73"/>
      <c r="CS8" s="74"/>
      <c r="CT8" s="105" t="s">
        <v>622</v>
      </c>
      <c r="CU8" s="59" t="s">
        <v>623</v>
      </c>
    </row>
    <row r="9" spans="1:99" ht="13.5" customHeight="1">
      <c r="A9" s="60" t="s">
        <v>77</v>
      </c>
      <c r="B9" s="61" t="s">
        <v>66</v>
      </c>
      <c r="C9" s="61"/>
      <c r="D9" s="62"/>
      <c r="E9" s="62" t="s">
        <v>240</v>
      </c>
      <c r="F9" s="61" t="s">
        <v>384</v>
      </c>
      <c r="G9" s="62" t="s">
        <v>78</v>
      </c>
      <c r="H9" s="62" t="s">
        <v>78</v>
      </c>
      <c r="I9" s="62" t="s">
        <v>78</v>
      </c>
      <c r="J9" s="62" t="s">
        <v>78</v>
      </c>
      <c r="K9" s="62" t="s">
        <v>596</v>
      </c>
      <c r="L9" s="62" t="s">
        <v>597</v>
      </c>
      <c r="M9" s="62" t="s">
        <v>598</v>
      </c>
      <c r="N9" s="62" t="s">
        <v>599</v>
      </c>
      <c r="O9" s="62" t="s">
        <v>600</v>
      </c>
      <c r="P9" s="62"/>
      <c r="Q9" s="35" t="s">
        <v>601</v>
      </c>
      <c r="R9" s="63">
        <v>29</v>
      </c>
      <c r="S9" s="63">
        <v>14</v>
      </c>
      <c r="T9" s="63">
        <v>36</v>
      </c>
      <c r="U9" s="63">
        <v>16</v>
      </c>
      <c r="V9" s="63">
        <v>39</v>
      </c>
      <c r="W9" s="63">
        <v>18</v>
      </c>
      <c r="X9" s="63">
        <v>50</v>
      </c>
      <c r="Y9" s="63">
        <v>27</v>
      </c>
      <c r="Z9" s="63">
        <v>49</v>
      </c>
      <c r="AA9" s="63">
        <v>21</v>
      </c>
      <c r="AB9" s="63">
        <v>60</v>
      </c>
      <c r="AC9" s="63">
        <v>31</v>
      </c>
      <c r="AD9" s="63">
        <v>63</v>
      </c>
      <c r="AE9" s="63">
        <v>23</v>
      </c>
      <c r="AF9" s="63">
        <v>73</v>
      </c>
      <c r="AG9" s="63">
        <v>39</v>
      </c>
      <c r="AH9" s="63">
        <v>62</v>
      </c>
      <c r="AI9" s="63">
        <v>23</v>
      </c>
      <c r="AJ9" s="64">
        <f t="shared" si="0"/>
        <v>461</v>
      </c>
      <c r="AK9" s="64">
        <f t="shared" si="0"/>
        <v>212</v>
      </c>
      <c r="AL9" s="64">
        <f t="shared" si="1"/>
        <v>249</v>
      </c>
      <c r="AM9" s="65"/>
      <c r="AN9" s="65"/>
      <c r="AO9" s="65"/>
      <c r="AP9" s="65"/>
      <c r="AQ9" s="65"/>
      <c r="AR9" s="65"/>
      <c r="AS9" s="65"/>
      <c r="AT9" s="65"/>
      <c r="AU9" s="65">
        <v>1</v>
      </c>
      <c r="AV9" s="65">
        <v>0</v>
      </c>
      <c r="AW9" s="65"/>
      <c r="AX9" s="65"/>
      <c r="AY9" s="65">
        <v>5</v>
      </c>
      <c r="AZ9" s="65">
        <v>0</v>
      </c>
      <c r="BA9" s="66">
        <v>2</v>
      </c>
      <c r="BB9" s="65">
        <v>0</v>
      </c>
      <c r="BC9" s="65"/>
      <c r="BD9" s="65"/>
      <c r="BE9" s="67">
        <f t="shared" si="2"/>
        <v>8</v>
      </c>
      <c r="BF9" s="67">
        <f t="shared" si="2"/>
        <v>0</v>
      </c>
      <c r="BG9" s="67">
        <f t="shared" si="3"/>
        <v>8</v>
      </c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9"/>
      <c r="BT9" s="69"/>
      <c r="BU9" s="69"/>
      <c r="BV9" s="69"/>
      <c r="BW9" s="69"/>
      <c r="BX9" s="69"/>
      <c r="BY9" s="69"/>
      <c r="BZ9" s="70">
        <f t="shared" si="4"/>
        <v>0</v>
      </c>
      <c r="CA9" s="70">
        <f t="shared" si="5"/>
        <v>0</v>
      </c>
      <c r="CB9" s="70">
        <f t="shared" si="6"/>
        <v>0</v>
      </c>
      <c r="CC9" s="71">
        <v>2</v>
      </c>
      <c r="CD9" s="71">
        <v>2</v>
      </c>
      <c r="CE9" s="71">
        <v>2</v>
      </c>
      <c r="CF9" s="71">
        <v>2</v>
      </c>
      <c r="CG9" s="71">
        <v>2</v>
      </c>
      <c r="CH9" s="71">
        <v>3</v>
      </c>
      <c r="CI9" s="71">
        <v>3</v>
      </c>
      <c r="CJ9" s="71">
        <v>3</v>
      </c>
      <c r="CK9" s="71">
        <v>3</v>
      </c>
      <c r="CL9" s="68"/>
      <c r="CM9" s="68"/>
      <c r="CN9" s="72">
        <f t="shared" si="7"/>
        <v>22</v>
      </c>
      <c r="CO9" s="73"/>
      <c r="CP9" s="73"/>
      <c r="CQ9" s="73"/>
      <c r="CR9" s="73"/>
      <c r="CS9" s="74"/>
      <c r="CT9" s="105" t="s">
        <v>624</v>
      </c>
      <c r="CU9" s="59" t="s">
        <v>625</v>
      </c>
    </row>
    <row r="10" spans="1:99" ht="13.5" customHeight="1">
      <c r="A10" s="60" t="s">
        <v>77</v>
      </c>
      <c r="B10" s="61" t="s">
        <v>66</v>
      </c>
      <c r="C10" s="61"/>
      <c r="D10" s="62"/>
      <c r="E10" s="62" t="s">
        <v>241</v>
      </c>
      <c r="F10" s="61" t="s">
        <v>385</v>
      </c>
      <c r="G10" s="62" t="s">
        <v>78</v>
      </c>
      <c r="H10" s="62" t="s">
        <v>78</v>
      </c>
      <c r="I10" s="62" t="s">
        <v>78</v>
      </c>
      <c r="J10" s="62" t="s">
        <v>78</v>
      </c>
      <c r="K10" s="62" t="s">
        <v>596</v>
      </c>
      <c r="L10" s="62" t="s">
        <v>597</v>
      </c>
      <c r="M10" s="62" t="s">
        <v>598</v>
      </c>
      <c r="N10" s="62" t="s">
        <v>599</v>
      </c>
      <c r="O10" s="62" t="s">
        <v>600</v>
      </c>
      <c r="P10" s="62"/>
      <c r="Q10" s="35" t="s">
        <v>601</v>
      </c>
      <c r="R10" s="63">
        <v>76</v>
      </c>
      <c r="S10" s="63">
        <v>28</v>
      </c>
      <c r="T10" s="63">
        <v>78</v>
      </c>
      <c r="U10" s="63">
        <v>30</v>
      </c>
      <c r="V10" s="63">
        <v>89</v>
      </c>
      <c r="W10" s="63">
        <v>39</v>
      </c>
      <c r="X10" s="63">
        <v>90</v>
      </c>
      <c r="Y10" s="63">
        <v>32</v>
      </c>
      <c r="Z10" s="63">
        <v>90</v>
      </c>
      <c r="AA10" s="63">
        <v>36</v>
      </c>
      <c r="AB10" s="63">
        <v>84</v>
      </c>
      <c r="AC10" s="63">
        <v>42</v>
      </c>
      <c r="AD10" s="63">
        <v>93</v>
      </c>
      <c r="AE10" s="63">
        <v>33</v>
      </c>
      <c r="AF10" s="63">
        <v>90</v>
      </c>
      <c r="AG10" s="63">
        <v>37</v>
      </c>
      <c r="AH10" s="63">
        <v>109</v>
      </c>
      <c r="AI10" s="63">
        <v>47</v>
      </c>
      <c r="AJ10" s="64">
        <f t="shared" si="0"/>
        <v>799</v>
      </c>
      <c r="AK10" s="64">
        <f t="shared" si="0"/>
        <v>324</v>
      </c>
      <c r="AL10" s="64">
        <f t="shared" si="1"/>
        <v>475</v>
      </c>
      <c r="AM10" s="65">
        <v>1</v>
      </c>
      <c r="AN10" s="65">
        <v>0</v>
      </c>
      <c r="AO10" s="65"/>
      <c r="AP10" s="65"/>
      <c r="AQ10" s="65">
        <v>2</v>
      </c>
      <c r="AR10" s="65">
        <v>0</v>
      </c>
      <c r="AS10" s="65"/>
      <c r="AT10" s="65"/>
      <c r="AU10" s="65"/>
      <c r="AV10" s="65"/>
      <c r="AW10" s="65"/>
      <c r="AX10" s="65"/>
      <c r="AY10" s="65"/>
      <c r="AZ10" s="65"/>
      <c r="BA10" s="66"/>
      <c r="BB10" s="65"/>
      <c r="BC10" s="65"/>
      <c r="BD10" s="65"/>
      <c r="BE10" s="67">
        <f t="shared" si="2"/>
        <v>3</v>
      </c>
      <c r="BF10" s="67">
        <f t="shared" si="2"/>
        <v>0</v>
      </c>
      <c r="BG10" s="67">
        <f t="shared" si="3"/>
        <v>3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9"/>
      <c r="BT10" s="69"/>
      <c r="BU10" s="69"/>
      <c r="BV10" s="69"/>
      <c r="BW10" s="69"/>
      <c r="BX10" s="69"/>
      <c r="BY10" s="69"/>
      <c r="BZ10" s="70">
        <f t="shared" si="4"/>
        <v>0</v>
      </c>
      <c r="CA10" s="70">
        <f t="shared" si="5"/>
        <v>0</v>
      </c>
      <c r="CB10" s="70">
        <f t="shared" si="6"/>
        <v>0</v>
      </c>
      <c r="CC10" s="71">
        <v>3</v>
      </c>
      <c r="CD10" s="71">
        <v>3</v>
      </c>
      <c r="CE10" s="71">
        <v>3</v>
      </c>
      <c r="CF10" s="71">
        <v>3</v>
      </c>
      <c r="CG10" s="71">
        <v>3</v>
      </c>
      <c r="CH10" s="71">
        <v>3</v>
      </c>
      <c r="CI10" s="71">
        <v>4</v>
      </c>
      <c r="CJ10" s="71">
        <v>4</v>
      </c>
      <c r="CK10" s="71">
        <v>4</v>
      </c>
      <c r="CL10" s="68"/>
      <c r="CM10" s="68"/>
      <c r="CN10" s="72">
        <f t="shared" si="7"/>
        <v>30</v>
      </c>
      <c r="CO10" s="73"/>
      <c r="CP10" s="73"/>
      <c r="CQ10" s="73"/>
      <c r="CR10" s="73"/>
      <c r="CS10" s="74"/>
      <c r="CT10" s="105" t="s">
        <v>626</v>
      </c>
      <c r="CU10" s="59" t="s">
        <v>627</v>
      </c>
    </row>
    <row r="11" spans="1:99" ht="13.5" customHeight="1">
      <c r="A11" s="60" t="s">
        <v>77</v>
      </c>
      <c r="B11" s="61" t="s">
        <v>66</v>
      </c>
      <c r="C11" s="61"/>
      <c r="D11" s="62"/>
      <c r="E11" s="62" t="s">
        <v>242</v>
      </c>
      <c r="F11" s="61" t="s">
        <v>467</v>
      </c>
      <c r="G11" s="62" t="s">
        <v>78</v>
      </c>
      <c r="H11" s="62" t="s">
        <v>78</v>
      </c>
      <c r="I11" s="62" t="s">
        <v>78</v>
      </c>
      <c r="J11" s="62" t="s">
        <v>78</v>
      </c>
      <c r="K11" s="62" t="s">
        <v>596</v>
      </c>
      <c r="L11" s="62" t="s">
        <v>597</v>
      </c>
      <c r="M11" s="62" t="s">
        <v>598</v>
      </c>
      <c r="N11" s="62" t="s">
        <v>599</v>
      </c>
      <c r="O11" s="62" t="s">
        <v>600</v>
      </c>
      <c r="P11" s="62"/>
      <c r="Q11" s="35" t="s">
        <v>601</v>
      </c>
      <c r="R11" s="63">
        <v>33</v>
      </c>
      <c r="S11" s="63">
        <v>16</v>
      </c>
      <c r="T11" s="63">
        <v>39</v>
      </c>
      <c r="U11" s="63">
        <v>16</v>
      </c>
      <c r="V11" s="63">
        <v>38</v>
      </c>
      <c r="W11" s="63">
        <v>16</v>
      </c>
      <c r="X11" s="63">
        <v>52</v>
      </c>
      <c r="Y11" s="63">
        <v>22</v>
      </c>
      <c r="Z11" s="63">
        <v>47</v>
      </c>
      <c r="AA11" s="63">
        <v>22</v>
      </c>
      <c r="AB11" s="63">
        <v>74</v>
      </c>
      <c r="AC11" s="63">
        <v>35</v>
      </c>
      <c r="AD11" s="63">
        <v>69</v>
      </c>
      <c r="AE11" s="63">
        <v>29</v>
      </c>
      <c r="AF11" s="63">
        <v>88</v>
      </c>
      <c r="AG11" s="63">
        <v>42</v>
      </c>
      <c r="AH11" s="63">
        <v>63</v>
      </c>
      <c r="AI11" s="63">
        <v>26</v>
      </c>
      <c r="AJ11" s="64">
        <f t="shared" si="0"/>
        <v>503</v>
      </c>
      <c r="AK11" s="64">
        <f t="shared" si="0"/>
        <v>224</v>
      </c>
      <c r="AL11" s="64">
        <f t="shared" si="1"/>
        <v>279</v>
      </c>
      <c r="AM11" s="65">
        <v>3</v>
      </c>
      <c r="AN11" s="65">
        <v>1</v>
      </c>
      <c r="AO11" s="65"/>
      <c r="AP11" s="65"/>
      <c r="AQ11" s="65"/>
      <c r="AR11" s="65"/>
      <c r="AS11" s="65"/>
      <c r="AT11" s="65"/>
      <c r="AU11" s="65">
        <v>2</v>
      </c>
      <c r="AV11" s="65">
        <v>0</v>
      </c>
      <c r="AW11" s="65">
        <v>3</v>
      </c>
      <c r="AX11" s="65">
        <v>0</v>
      </c>
      <c r="AY11" s="65">
        <v>2</v>
      </c>
      <c r="AZ11" s="65">
        <v>0</v>
      </c>
      <c r="BA11" s="66">
        <v>2</v>
      </c>
      <c r="BB11" s="65">
        <v>0</v>
      </c>
      <c r="BC11" s="65"/>
      <c r="BD11" s="65"/>
      <c r="BE11" s="67">
        <f t="shared" si="2"/>
        <v>12</v>
      </c>
      <c r="BF11" s="67">
        <f t="shared" si="2"/>
        <v>1</v>
      </c>
      <c r="BG11" s="67">
        <f t="shared" si="3"/>
        <v>11</v>
      </c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9"/>
      <c r="BT11" s="69"/>
      <c r="BU11" s="69"/>
      <c r="BV11" s="69"/>
      <c r="BW11" s="69"/>
      <c r="BX11" s="69"/>
      <c r="BY11" s="69"/>
      <c r="BZ11" s="70">
        <f t="shared" si="4"/>
        <v>0</v>
      </c>
      <c r="CA11" s="70">
        <f t="shared" si="5"/>
        <v>0</v>
      </c>
      <c r="CB11" s="70">
        <f t="shared" si="6"/>
        <v>0</v>
      </c>
      <c r="CC11" s="71">
        <v>3</v>
      </c>
      <c r="CD11" s="71">
        <v>2</v>
      </c>
      <c r="CE11" s="71">
        <v>2</v>
      </c>
      <c r="CF11" s="71">
        <v>2</v>
      </c>
      <c r="CG11" s="71">
        <v>2</v>
      </c>
      <c r="CH11" s="71">
        <v>3</v>
      </c>
      <c r="CI11" s="71">
        <v>3</v>
      </c>
      <c r="CJ11" s="71">
        <v>4</v>
      </c>
      <c r="CK11" s="71">
        <v>3</v>
      </c>
      <c r="CL11" s="68"/>
      <c r="CM11" s="68"/>
      <c r="CN11" s="72">
        <f t="shared" si="7"/>
        <v>24</v>
      </c>
      <c r="CO11" s="73"/>
      <c r="CP11" s="73"/>
      <c r="CQ11" s="73"/>
      <c r="CR11" s="73"/>
      <c r="CS11" s="74"/>
      <c r="CT11" s="105" t="s">
        <v>628</v>
      </c>
      <c r="CU11" s="59" t="s">
        <v>629</v>
      </c>
    </row>
    <row r="12" spans="1:99" ht="13.5" customHeight="1">
      <c r="A12" s="60" t="s">
        <v>77</v>
      </c>
      <c r="B12" s="61" t="s">
        <v>66</v>
      </c>
      <c r="C12" s="61"/>
      <c r="D12" s="62"/>
      <c r="E12" s="62" t="s">
        <v>242</v>
      </c>
      <c r="F12" s="61" t="s">
        <v>467</v>
      </c>
      <c r="G12" s="62" t="s">
        <v>78</v>
      </c>
      <c r="H12" s="62" t="s">
        <v>78</v>
      </c>
      <c r="I12" s="62" t="s">
        <v>78</v>
      </c>
      <c r="J12" s="62" t="s">
        <v>78</v>
      </c>
      <c r="K12" s="62" t="s">
        <v>596</v>
      </c>
      <c r="L12" s="62" t="s">
        <v>597</v>
      </c>
      <c r="M12" s="62" t="s">
        <v>598</v>
      </c>
      <c r="N12" s="62" t="s">
        <v>599</v>
      </c>
      <c r="O12" s="62" t="s">
        <v>604</v>
      </c>
      <c r="P12" s="62"/>
      <c r="Q12" s="35" t="s">
        <v>904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v>2</v>
      </c>
      <c r="AC12" s="63">
        <v>0</v>
      </c>
      <c r="AD12" s="63">
        <v>2</v>
      </c>
      <c r="AE12" s="63">
        <v>1</v>
      </c>
      <c r="AF12" s="63">
        <v>4</v>
      </c>
      <c r="AG12" s="63">
        <v>1</v>
      </c>
      <c r="AH12" s="63">
        <v>6</v>
      </c>
      <c r="AI12" s="63">
        <v>2</v>
      </c>
      <c r="AJ12" s="64">
        <f>SUM(R12,T12,V12,X12,Z12,AB12,AD12,AF12,AH12)</f>
        <v>14</v>
      </c>
      <c r="AK12" s="64">
        <f>SUM(S12,U12,W12,Y12,AA12,AC12,AE12,AG12,AI12)</f>
        <v>4</v>
      </c>
      <c r="AL12" s="64">
        <f>AJ12-AK12</f>
        <v>10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65"/>
      <c r="BC12" s="65"/>
      <c r="BD12" s="65"/>
      <c r="BE12" s="67">
        <f>SUM(AM12,AO12,AQ12,AS12,AU12,AW12,AY12,BA12,BC12)</f>
        <v>0</v>
      </c>
      <c r="BF12" s="67">
        <f>SUM(AN12,AP12,AR12,AT12,AV12,AX12,AZ12,BB12,BD12)</f>
        <v>0</v>
      </c>
      <c r="BG12" s="67">
        <f>BE12-BF12</f>
        <v>0</v>
      </c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9"/>
      <c r="BT12" s="69"/>
      <c r="BU12" s="69"/>
      <c r="BV12" s="69"/>
      <c r="BW12" s="69"/>
      <c r="BX12" s="69"/>
      <c r="BY12" s="69"/>
      <c r="BZ12" s="70">
        <f>BH12+BJ12+BL12+BN12+BP12+BR12+BT12+BV12+BX12</f>
        <v>0</v>
      </c>
      <c r="CA12" s="70">
        <f>SUM(BI12,BK12,BM12,BO12,BQ12,BS12,BU12,BW12,BY12)</f>
        <v>0</v>
      </c>
      <c r="CB12" s="70">
        <f>BZ12-CA12</f>
        <v>0</v>
      </c>
      <c r="CC12" s="71"/>
      <c r="CD12" s="71"/>
      <c r="CE12" s="71"/>
      <c r="CF12" s="71"/>
      <c r="CG12" s="71"/>
      <c r="CH12" s="71">
        <v>1</v>
      </c>
      <c r="CI12" s="71">
        <v>1</v>
      </c>
      <c r="CJ12" s="71">
        <v>1</v>
      </c>
      <c r="CK12" s="71">
        <v>1</v>
      </c>
      <c r="CL12" s="68"/>
      <c r="CM12" s="68"/>
      <c r="CN12" s="72">
        <f t="shared" si="7"/>
        <v>4</v>
      </c>
      <c r="CO12" s="73"/>
      <c r="CP12" s="73"/>
      <c r="CQ12" s="73"/>
      <c r="CR12" s="73"/>
      <c r="CS12" s="74"/>
      <c r="CT12" s="105"/>
      <c r="CU12" s="59" t="s">
        <v>629</v>
      </c>
    </row>
    <row r="13" spans="1:99" ht="13.5" customHeight="1">
      <c r="A13" s="60" t="s">
        <v>77</v>
      </c>
      <c r="B13" s="61" t="s">
        <v>66</v>
      </c>
      <c r="C13" s="61"/>
      <c r="D13" s="62"/>
      <c r="E13" s="62" t="s">
        <v>243</v>
      </c>
      <c r="F13" s="61" t="s">
        <v>386</v>
      </c>
      <c r="G13" s="62" t="s">
        <v>78</v>
      </c>
      <c r="H13" s="62" t="s">
        <v>78</v>
      </c>
      <c r="I13" s="62" t="s">
        <v>78</v>
      </c>
      <c r="J13" s="62" t="s">
        <v>78</v>
      </c>
      <c r="K13" s="62" t="s">
        <v>596</v>
      </c>
      <c r="L13" s="62" t="s">
        <v>597</v>
      </c>
      <c r="M13" s="62" t="s">
        <v>598</v>
      </c>
      <c r="N13" s="62" t="s">
        <v>599</v>
      </c>
      <c r="O13" s="62" t="s">
        <v>600</v>
      </c>
      <c r="P13" s="62"/>
      <c r="Q13" s="35" t="s">
        <v>601</v>
      </c>
      <c r="R13" s="63">
        <v>94</v>
      </c>
      <c r="S13" s="63">
        <v>38</v>
      </c>
      <c r="T13" s="63">
        <v>96</v>
      </c>
      <c r="U13" s="63">
        <v>46</v>
      </c>
      <c r="V13" s="63">
        <v>91</v>
      </c>
      <c r="W13" s="63">
        <v>39</v>
      </c>
      <c r="X13" s="63">
        <v>125</v>
      </c>
      <c r="Y13" s="63">
        <v>68</v>
      </c>
      <c r="Z13" s="63">
        <v>125</v>
      </c>
      <c r="AA13" s="63">
        <v>58</v>
      </c>
      <c r="AB13" s="63">
        <v>108</v>
      </c>
      <c r="AC13" s="63">
        <v>50</v>
      </c>
      <c r="AD13" s="63">
        <v>101</v>
      </c>
      <c r="AE13" s="63">
        <v>56</v>
      </c>
      <c r="AF13" s="63">
        <v>123</v>
      </c>
      <c r="AG13" s="63">
        <v>56</v>
      </c>
      <c r="AH13" s="63">
        <v>103</v>
      </c>
      <c r="AI13" s="63">
        <v>47</v>
      </c>
      <c r="AJ13" s="64">
        <f t="shared" si="0"/>
        <v>966</v>
      </c>
      <c r="AK13" s="64">
        <f t="shared" si="0"/>
        <v>458</v>
      </c>
      <c r="AL13" s="64">
        <f t="shared" si="1"/>
        <v>508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65"/>
      <c r="BC13" s="65"/>
      <c r="BD13" s="65"/>
      <c r="BE13" s="67">
        <f t="shared" si="2"/>
        <v>0</v>
      </c>
      <c r="BF13" s="67">
        <f t="shared" si="2"/>
        <v>0</v>
      </c>
      <c r="BG13" s="67">
        <f t="shared" si="3"/>
        <v>0</v>
      </c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9"/>
      <c r="BT13" s="69"/>
      <c r="BU13" s="69"/>
      <c r="BV13" s="69"/>
      <c r="BW13" s="69"/>
      <c r="BX13" s="69"/>
      <c r="BY13" s="69"/>
      <c r="BZ13" s="70">
        <f t="shared" si="4"/>
        <v>0</v>
      </c>
      <c r="CA13" s="70">
        <f t="shared" si="5"/>
        <v>0</v>
      </c>
      <c r="CB13" s="70">
        <f t="shared" si="6"/>
        <v>0</v>
      </c>
      <c r="CC13" s="71">
        <v>3</v>
      </c>
      <c r="CD13" s="71">
        <v>4</v>
      </c>
      <c r="CE13" s="71">
        <v>3</v>
      </c>
      <c r="CF13" s="71">
        <v>4</v>
      </c>
      <c r="CG13" s="71">
        <v>4</v>
      </c>
      <c r="CH13" s="71">
        <v>3</v>
      </c>
      <c r="CI13" s="71">
        <v>3</v>
      </c>
      <c r="CJ13" s="71">
        <v>3</v>
      </c>
      <c r="CK13" s="71">
        <v>3</v>
      </c>
      <c r="CL13" s="68"/>
      <c r="CM13" s="68"/>
      <c r="CN13" s="72">
        <f t="shared" si="7"/>
        <v>30</v>
      </c>
      <c r="CO13" s="73"/>
      <c r="CP13" s="73"/>
      <c r="CQ13" s="73"/>
      <c r="CR13" s="73"/>
      <c r="CS13" s="74"/>
      <c r="CT13" s="105" t="s">
        <v>630</v>
      </c>
      <c r="CU13" s="59" t="s">
        <v>631</v>
      </c>
    </row>
    <row r="14" spans="1:99" ht="13.5" customHeight="1">
      <c r="A14" s="60" t="s">
        <v>77</v>
      </c>
      <c r="B14" s="61" t="s">
        <v>66</v>
      </c>
      <c r="C14" s="61"/>
      <c r="D14" s="62"/>
      <c r="E14" s="62" t="s">
        <v>244</v>
      </c>
      <c r="F14" s="61" t="s">
        <v>387</v>
      </c>
      <c r="G14" s="62" t="s">
        <v>78</v>
      </c>
      <c r="H14" s="62" t="s">
        <v>78</v>
      </c>
      <c r="I14" s="62" t="s">
        <v>78</v>
      </c>
      <c r="J14" s="62" t="s">
        <v>78</v>
      </c>
      <c r="K14" s="62" t="s">
        <v>596</v>
      </c>
      <c r="L14" s="62" t="s">
        <v>597</v>
      </c>
      <c r="M14" s="62" t="s">
        <v>598</v>
      </c>
      <c r="N14" s="62" t="s">
        <v>599</v>
      </c>
      <c r="O14" s="62" t="s">
        <v>600</v>
      </c>
      <c r="P14" s="62" t="s">
        <v>603</v>
      </c>
      <c r="Q14" s="35" t="s">
        <v>601</v>
      </c>
      <c r="R14" s="63">
        <v>35</v>
      </c>
      <c r="S14" s="63">
        <v>18</v>
      </c>
      <c r="T14" s="63">
        <v>40</v>
      </c>
      <c r="U14" s="63">
        <v>18</v>
      </c>
      <c r="V14" s="63">
        <v>43</v>
      </c>
      <c r="W14" s="63">
        <v>18</v>
      </c>
      <c r="X14" s="63">
        <v>40</v>
      </c>
      <c r="Y14" s="63">
        <v>14</v>
      </c>
      <c r="Z14" s="63">
        <v>39</v>
      </c>
      <c r="AA14" s="63">
        <v>20</v>
      </c>
      <c r="AB14" s="63">
        <v>46</v>
      </c>
      <c r="AC14" s="63">
        <v>17</v>
      </c>
      <c r="AD14" s="63">
        <v>51</v>
      </c>
      <c r="AE14" s="63">
        <v>22</v>
      </c>
      <c r="AF14" s="63">
        <v>51</v>
      </c>
      <c r="AG14" s="63">
        <v>28</v>
      </c>
      <c r="AH14" s="63">
        <v>57</v>
      </c>
      <c r="AI14" s="63">
        <v>23</v>
      </c>
      <c r="AJ14" s="64">
        <f t="shared" si="0"/>
        <v>402</v>
      </c>
      <c r="AK14" s="64">
        <f t="shared" si="0"/>
        <v>178</v>
      </c>
      <c r="AL14" s="64">
        <f t="shared" si="1"/>
        <v>224</v>
      </c>
      <c r="AM14" s="65"/>
      <c r="AN14" s="65"/>
      <c r="AO14" s="65"/>
      <c r="AP14" s="65"/>
      <c r="AQ14" s="65"/>
      <c r="AR14" s="65"/>
      <c r="AS14" s="65"/>
      <c r="AT14" s="65"/>
      <c r="AU14" s="65">
        <v>1</v>
      </c>
      <c r="AV14" s="65">
        <v>0</v>
      </c>
      <c r="AW14" s="65">
        <v>2</v>
      </c>
      <c r="AX14" s="65">
        <v>0</v>
      </c>
      <c r="AY14" s="65"/>
      <c r="AZ14" s="65"/>
      <c r="BA14" s="66"/>
      <c r="BB14" s="65"/>
      <c r="BC14" s="65">
        <v>1</v>
      </c>
      <c r="BD14" s="65">
        <v>0</v>
      </c>
      <c r="BE14" s="67">
        <f t="shared" si="2"/>
        <v>4</v>
      </c>
      <c r="BF14" s="67">
        <f t="shared" si="2"/>
        <v>0</v>
      </c>
      <c r="BG14" s="67">
        <f t="shared" si="3"/>
        <v>4</v>
      </c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9"/>
      <c r="BT14" s="69"/>
      <c r="BU14" s="69"/>
      <c r="BV14" s="69"/>
      <c r="BW14" s="69"/>
      <c r="BX14" s="69"/>
      <c r="BY14" s="69"/>
      <c r="BZ14" s="70">
        <f t="shared" si="4"/>
        <v>0</v>
      </c>
      <c r="CA14" s="70">
        <f t="shared" si="5"/>
        <v>0</v>
      </c>
      <c r="CB14" s="70">
        <f t="shared" si="6"/>
        <v>0</v>
      </c>
      <c r="CC14" s="71">
        <v>2</v>
      </c>
      <c r="CD14" s="71">
        <v>2</v>
      </c>
      <c r="CE14" s="71">
        <v>2</v>
      </c>
      <c r="CF14" s="71">
        <v>2</v>
      </c>
      <c r="CG14" s="71">
        <v>2</v>
      </c>
      <c r="CH14" s="71">
        <v>2</v>
      </c>
      <c r="CI14" s="71">
        <v>2</v>
      </c>
      <c r="CJ14" s="71">
        <v>2</v>
      </c>
      <c r="CK14" s="71">
        <v>3</v>
      </c>
      <c r="CL14" s="68"/>
      <c r="CM14" s="68"/>
      <c r="CN14" s="72">
        <f t="shared" si="7"/>
        <v>19</v>
      </c>
      <c r="CO14" s="73"/>
      <c r="CP14" s="73"/>
      <c r="CQ14" s="73"/>
      <c r="CR14" s="73"/>
      <c r="CS14" s="74"/>
      <c r="CT14" s="105" t="s">
        <v>632</v>
      </c>
      <c r="CU14" s="59" t="s">
        <v>633</v>
      </c>
    </row>
    <row r="15" spans="1:99" ht="13.5" customHeight="1">
      <c r="A15" s="60" t="s">
        <v>77</v>
      </c>
      <c r="B15" s="61" t="s">
        <v>66</v>
      </c>
      <c r="C15" s="61"/>
      <c r="D15" s="62"/>
      <c r="E15" s="62" t="s">
        <v>245</v>
      </c>
      <c r="F15" s="61" t="s">
        <v>388</v>
      </c>
      <c r="G15" s="62" t="s">
        <v>78</v>
      </c>
      <c r="H15" s="62" t="s">
        <v>78</v>
      </c>
      <c r="I15" s="62" t="s">
        <v>78</v>
      </c>
      <c r="J15" s="62" t="s">
        <v>78</v>
      </c>
      <c r="K15" s="62" t="s">
        <v>596</v>
      </c>
      <c r="L15" s="62" t="s">
        <v>597</v>
      </c>
      <c r="M15" s="62" t="s">
        <v>598</v>
      </c>
      <c r="N15" s="62" t="s">
        <v>599</v>
      </c>
      <c r="O15" s="62" t="s">
        <v>600</v>
      </c>
      <c r="P15" s="62"/>
      <c r="Q15" s="35" t="s">
        <v>601</v>
      </c>
      <c r="R15" s="63">
        <v>34</v>
      </c>
      <c r="S15" s="63">
        <v>20</v>
      </c>
      <c r="T15" s="63">
        <v>49</v>
      </c>
      <c r="U15" s="63">
        <v>23</v>
      </c>
      <c r="V15" s="63">
        <v>55</v>
      </c>
      <c r="W15" s="63">
        <v>28</v>
      </c>
      <c r="X15" s="63">
        <v>44</v>
      </c>
      <c r="Y15" s="63">
        <v>23</v>
      </c>
      <c r="Z15" s="63">
        <v>55</v>
      </c>
      <c r="AA15" s="63">
        <v>28</v>
      </c>
      <c r="AB15" s="63">
        <v>63</v>
      </c>
      <c r="AC15" s="63">
        <v>31</v>
      </c>
      <c r="AD15" s="63">
        <v>47</v>
      </c>
      <c r="AE15" s="63">
        <v>21</v>
      </c>
      <c r="AF15" s="63">
        <v>69</v>
      </c>
      <c r="AG15" s="63">
        <v>36</v>
      </c>
      <c r="AH15" s="63">
        <v>54</v>
      </c>
      <c r="AI15" s="63">
        <v>28</v>
      </c>
      <c r="AJ15" s="64">
        <f t="shared" si="0"/>
        <v>470</v>
      </c>
      <c r="AK15" s="64">
        <f t="shared" si="0"/>
        <v>238</v>
      </c>
      <c r="AL15" s="64">
        <f t="shared" si="1"/>
        <v>232</v>
      </c>
      <c r="AM15" s="65"/>
      <c r="AN15" s="65"/>
      <c r="AO15" s="65">
        <v>2</v>
      </c>
      <c r="AP15" s="65">
        <v>0</v>
      </c>
      <c r="AQ15" s="65">
        <v>2</v>
      </c>
      <c r="AR15" s="65">
        <v>0</v>
      </c>
      <c r="AS15" s="65">
        <v>1</v>
      </c>
      <c r="AT15" s="65">
        <v>0</v>
      </c>
      <c r="AU15" s="65"/>
      <c r="AV15" s="65"/>
      <c r="AW15" s="65">
        <v>1</v>
      </c>
      <c r="AX15" s="65">
        <v>0</v>
      </c>
      <c r="AY15" s="65"/>
      <c r="AZ15" s="65"/>
      <c r="BA15" s="66"/>
      <c r="BB15" s="65"/>
      <c r="BC15" s="65">
        <v>1</v>
      </c>
      <c r="BD15" s="65">
        <v>1</v>
      </c>
      <c r="BE15" s="67">
        <f t="shared" si="2"/>
        <v>7</v>
      </c>
      <c r="BF15" s="67">
        <f t="shared" si="2"/>
        <v>1</v>
      </c>
      <c r="BG15" s="67">
        <f t="shared" si="3"/>
        <v>6</v>
      </c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9"/>
      <c r="BT15" s="69"/>
      <c r="BU15" s="69"/>
      <c r="BV15" s="69"/>
      <c r="BW15" s="69"/>
      <c r="BX15" s="69"/>
      <c r="BY15" s="69"/>
      <c r="BZ15" s="70">
        <f t="shared" si="4"/>
        <v>0</v>
      </c>
      <c r="CA15" s="70">
        <f t="shared" si="5"/>
        <v>0</v>
      </c>
      <c r="CB15" s="70">
        <f t="shared" si="6"/>
        <v>0</v>
      </c>
      <c r="CC15" s="71">
        <v>2</v>
      </c>
      <c r="CD15" s="71">
        <v>2</v>
      </c>
      <c r="CE15" s="71">
        <v>2</v>
      </c>
      <c r="CF15" s="71">
        <v>2</v>
      </c>
      <c r="CG15" s="71">
        <v>2</v>
      </c>
      <c r="CH15" s="71">
        <v>3</v>
      </c>
      <c r="CI15" s="71">
        <v>2</v>
      </c>
      <c r="CJ15" s="71">
        <v>3</v>
      </c>
      <c r="CK15" s="71">
        <v>2</v>
      </c>
      <c r="CL15" s="68"/>
      <c r="CM15" s="68"/>
      <c r="CN15" s="72">
        <f t="shared" si="7"/>
        <v>20</v>
      </c>
      <c r="CO15" s="73"/>
      <c r="CP15" s="73"/>
      <c r="CQ15" s="73"/>
      <c r="CR15" s="73"/>
      <c r="CS15" s="74"/>
      <c r="CT15" s="105" t="s">
        <v>634</v>
      </c>
      <c r="CU15" s="59" t="s">
        <v>635</v>
      </c>
    </row>
    <row r="16" spans="1:99" ht="13.5" customHeight="1">
      <c r="A16" s="60" t="s">
        <v>77</v>
      </c>
      <c r="B16" s="61" t="s">
        <v>66</v>
      </c>
      <c r="C16" s="61"/>
      <c r="D16" s="62"/>
      <c r="E16" s="62" t="s">
        <v>246</v>
      </c>
      <c r="F16" s="61" t="s">
        <v>389</v>
      </c>
      <c r="G16" s="62" t="s">
        <v>78</v>
      </c>
      <c r="H16" s="62" t="s">
        <v>78</v>
      </c>
      <c r="I16" s="62" t="s">
        <v>78</v>
      </c>
      <c r="J16" s="62" t="s">
        <v>78</v>
      </c>
      <c r="K16" s="62" t="s">
        <v>596</v>
      </c>
      <c r="L16" s="62" t="s">
        <v>597</v>
      </c>
      <c r="M16" s="62" t="s">
        <v>598</v>
      </c>
      <c r="N16" s="62" t="s">
        <v>599</v>
      </c>
      <c r="O16" s="62" t="s">
        <v>600</v>
      </c>
      <c r="P16" s="62"/>
      <c r="Q16" s="35" t="s">
        <v>601</v>
      </c>
      <c r="R16" s="63">
        <v>50</v>
      </c>
      <c r="S16" s="63">
        <v>20</v>
      </c>
      <c r="T16" s="63">
        <v>71</v>
      </c>
      <c r="U16" s="63">
        <v>35</v>
      </c>
      <c r="V16" s="63">
        <v>49</v>
      </c>
      <c r="W16" s="63">
        <v>22</v>
      </c>
      <c r="X16" s="63">
        <v>57</v>
      </c>
      <c r="Y16" s="63">
        <v>30</v>
      </c>
      <c r="Z16" s="63">
        <v>55</v>
      </c>
      <c r="AA16" s="63">
        <v>24</v>
      </c>
      <c r="AB16" s="63">
        <v>51</v>
      </c>
      <c r="AC16" s="63">
        <v>23</v>
      </c>
      <c r="AD16" s="63">
        <v>47</v>
      </c>
      <c r="AE16" s="63">
        <v>18</v>
      </c>
      <c r="AF16" s="63">
        <v>50</v>
      </c>
      <c r="AG16" s="63">
        <v>21</v>
      </c>
      <c r="AH16" s="63">
        <v>47</v>
      </c>
      <c r="AI16" s="63">
        <v>23</v>
      </c>
      <c r="AJ16" s="64">
        <f t="shared" si="0"/>
        <v>477</v>
      </c>
      <c r="AK16" s="64">
        <f t="shared" si="0"/>
        <v>216</v>
      </c>
      <c r="AL16" s="64">
        <f t="shared" si="1"/>
        <v>261</v>
      </c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>
        <v>1</v>
      </c>
      <c r="AZ16" s="65">
        <v>0</v>
      </c>
      <c r="BA16" s="66"/>
      <c r="BB16" s="65"/>
      <c r="BC16" s="65"/>
      <c r="BD16" s="65"/>
      <c r="BE16" s="67">
        <f t="shared" si="2"/>
        <v>1</v>
      </c>
      <c r="BF16" s="67">
        <f t="shared" si="2"/>
        <v>0</v>
      </c>
      <c r="BG16" s="67">
        <f t="shared" si="3"/>
        <v>1</v>
      </c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69"/>
      <c r="BU16" s="69"/>
      <c r="BV16" s="69"/>
      <c r="BW16" s="69"/>
      <c r="BX16" s="69"/>
      <c r="BY16" s="69"/>
      <c r="BZ16" s="70">
        <f t="shared" si="4"/>
        <v>0</v>
      </c>
      <c r="CA16" s="70">
        <f t="shared" si="5"/>
        <v>0</v>
      </c>
      <c r="CB16" s="70">
        <f t="shared" si="6"/>
        <v>0</v>
      </c>
      <c r="CC16" s="71">
        <v>2</v>
      </c>
      <c r="CD16" s="71">
        <v>2</v>
      </c>
      <c r="CE16" s="71">
        <v>2</v>
      </c>
      <c r="CF16" s="71">
        <v>2</v>
      </c>
      <c r="CG16" s="71">
        <v>2</v>
      </c>
      <c r="CH16" s="71">
        <v>2</v>
      </c>
      <c r="CI16" s="71">
        <v>2</v>
      </c>
      <c r="CJ16" s="71">
        <v>2</v>
      </c>
      <c r="CK16" s="71">
        <v>2</v>
      </c>
      <c r="CL16" s="68"/>
      <c r="CM16" s="68"/>
      <c r="CN16" s="72">
        <f t="shared" si="7"/>
        <v>18</v>
      </c>
      <c r="CO16" s="73"/>
      <c r="CP16" s="73"/>
      <c r="CQ16" s="73"/>
      <c r="CR16" s="73"/>
      <c r="CS16" s="74"/>
      <c r="CT16" s="105"/>
      <c r="CU16" s="59" t="s">
        <v>636</v>
      </c>
    </row>
    <row r="17" spans="1:99" ht="13.5" customHeight="1">
      <c r="A17" s="60" t="s">
        <v>77</v>
      </c>
      <c r="B17" s="61" t="s">
        <v>66</v>
      </c>
      <c r="C17" s="61"/>
      <c r="D17" s="62"/>
      <c r="E17" s="62" t="s">
        <v>247</v>
      </c>
      <c r="F17" s="61" t="s">
        <v>390</v>
      </c>
      <c r="G17" s="62" t="s">
        <v>78</v>
      </c>
      <c r="H17" s="62" t="s">
        <v>78</v>
      </c>
      <c r="I17" s="62" t="s">
        <v>78</v>
      </c>
      <c r="J17" s="62" t="s">
        <v>78</v>
      </c>
      <c r="K17" s="62" t="s">
        <v>596</v>
      </c>
      <c r="L17" s="62" t="s">
        <v>597</v>
      </c>
      <c r="M17" s="62" t="s">
        <v>598</v>
      </c>
      <c r="N17" s="62" t="s">
        <v>599</v>
      </c>
      <c r="O17" s="62" t="s">
        <v>600</v>
      </c>
      <c r="P17" s="62"/>
      <c r="Q17" s="35" t="s">
        <v>601</v>
      </c>
      <c r="R17" s="63">
        <v>47</v>
      </c>
      <c r="S17" s="63">
        <v>20</v>
      </c>
      <c r="T17" s="63">
        <v>53</v>
      </c>
      <c r="U17" s="63">
        <v>28</v>
      </c>
      <c r="V17" s="63">
        <v>52</v>
      </c>
      <c r="W17" s="63">
        <v>22</v>
      </c>
      <c r="X17" s="63">
        <v>49</v>
      </c>
      <c r="Y17" s="63">
        <v>18</v>
      </c>
      <c r="Z17" s="63">
        <v>73</v>
      </c>
      <c r="AA17" s="63">
        <v>31</v>
      </c>
      <c r="AB17" s="63">
        <v>61</v>
      </c>
      <c r="AC17" s="63">
        <v>28</v>
      </c>
      <c r="AD17" s="63">
        <v>81</v>
      </c>
      <c r="AE17" s="63">
        <v>43</v>
      </c>
      <c r="AF17" s="63">
        <v>89</v>
      </c>
      <c r="AG17" s="63">
        <v>41</v>
      </c>
      <c r="AH17" s="63">
        <v>80</v>
      </c>
      <c r="AI17" s="63">
        <v>39</v>
      </c>
      <c r="AJ17" s="64">
        <f t="shared" si="0"/>
        <v>585</v>
      </c>
      <c r="AK17" s="64">
        <f t="shared" si="0"/>
        <v>270</v>
      </c>
      <c r="AL17" s="64">
        <f t="shared" si="1"/>
        <v>315</v>
      </c>
      <c r="AM17" s="65">
        <v>2</v>
      </c>
      <c r="AN17" s="65">
        <v>2</v>
      </c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6"/>
      <c r="BB17" s="65"/>
      <c r="BC17" s="65"/>
      <c r="BD17" s="65"/>
      <c r="BE17" s="67">
        <f t="shared" si="2"/>
        <v>2</v>
      </c>
      <c r="BF17" s="67">
        <f t="shared" si="2"/>
        <v>2</v>
      </c>
      <c r="BG17" s="67">
        <f t="shared" si="3"/>
        <v>0</v>
      </c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9"/>
      <c r="BT17" s="69"/>
      <c r="BU17" s="69"/>
      <c r="BV17" s="69"/>
      <c r="BW17" s="69"/>
      <c r="BX17" s="69"/>
      <c r="BY17" s="69"/>
      <c r="BZ17" s="70">
        <f t="shared" si="4"/>
        <v>0</v>
      </c>
      <c r="CA17" s="70">
        <f t="shared" si="5"/>
        <v>0</v>
      </c>
      <c r="CB17" s="70">
        <f t="shared" si="6"/>
        <v>0</v>
      </c>
      <c r="CC17" s="71">
        <v>3</v>
      </c>
      <c r="CD17" s="71">
        <v>2</v>
      </c>
      <c r="CE17" s="71">
        <v>2</v>
      </c>
      <c r="CF17" s="71">
        <v>2</v>
      </c>
      <c r="CG17" s="71">
        <v>3</v>
      </c>
      <c r="CH17" s="71">
        <v>2</v>
      </c>
      <c r="CI17" s="71">
        <v>3</v>
      </c>
      <c r="CJ17" s="71">
        <v>4</v>
      </c>
      <c r="CK17" s="71">
        <v>4</v>
      </c>
      <c r="CL17" s="68"/>
      <c r="CM17" s="68"/>
      <c r="CN17" s="72">
        <f t="shared" si="7"/>
        <v>25</v>
      </c>
      <c r="CO17" s="73"/>
      <c r="CP17" s="73"/>
      <c r="CQ17" s="73"/>
      <c r="CR17" s="73"/>
      <c r="CS17" s="74"/>
      <c r="CT17" s="105" t="s">
        <v>637</v>
      </c>
      <c r="CU17" s="59" t="s">
        <v>638</v>
      </c>
    </row>
    <row r="18" spans="1:99" ht="13.5" customHeight="1">
      <c r="A18" s="60" t="s">
        <v>77</v>
      </c>
      <c r="B18" s="61" t="s">
        <v>66</v>
      </c>
      <c r="C18" s="61"/>
      <c r="D18" s="62"/>
      <c r="E18" s="62" t="s">
        <v>248</v>
      </c>
      <c r="F18" s="61" t="s">
        <v>391</v>
      </c>
      <c r="G18" s="62" t="s">
        <v>78</v>
      </c>
      <c r="H18" s="62" t="s">
        <v>78</v>
      </c>
      <c r="I18" s="62" t="s">
        <v>78</v>
      </c>
      <c r="J18" s="62" t="s">
        <v>78</v>
      </c>
      <c r="K18" s="62" t="s">
        <v>596</v>
      </c>
      <c r="L18" s="62" t="s">
        <v>597</v>
      </c>
      <c r="M18" s="62" t="s">
        <v>598</v>
      </c>
      <c r="N18" s="62" t="s">
        <v>599</v>
      </c>
      <c r="O18" s="62" t="s">
        <v>600</v>
      </c>
      <c r="P18" s="62"/>
      <c r="Q18" s="35" t="s">
        <v>601</v>
      </c>
      <c r="R18" s="63">
        <v>35</v>
      </c>
      <c r="S18" s="63">
        <v>15</v>
      </c>
      <c r="T18" s="63">
        <v>42</v>
      </c>
      <c r="U18" s="63">
        <v>16</v>
      </c>
      <c r="V18" s="63">
        <v>41</v>
      </c>
      <c r="W18" s="63">
        <v>18</v>
      </c>
      <c r="X18" s="63">
        <v>47</v>
      </c>
      <c r="Y18" s="63">
        <v>19</v>
      </c>
      <c r="Z18" s="63">
        <v>28</v>
      </c>
      <c r="AA18" s="63">
        <v>11</v>
      </c>
      <c r="AB18" s="63">
        <v>45</v>
      </c>
      <c r="AC18" s="63">
        <v>16</v>
      </c>
      <c r="AD18" s="63">
        <v>46</v>
      </c>
      <c r="AE18" s="63">
        <v>17</v>
      </c>
      <c r="AF18" s="63">
        <v>41</v>
      </c>
      <c r="AG18" s="63">
        <v>8</v>
      </c>
      <c r="AH18" s="63">
        <v>48</v>
      </c>
      <c r="AI18" s="63">
        <v>17</v>
      </c>
      <c r="AJ18" s="64">
        <f t="shared" si="0"/>
        <v>373</v>
      </c>
      <c r="AK18" s="64">
        <f t="shared" si="0"/>
        <v>137</v>
      </c>
      <c r="AL18" s="64">
        <f t="shared" si="1"/>
        <v>236</v>
      </c>
      <c r="AM18" s="65"/>
      <c r="AN18" s="65"/>
      <c r="AO18" s="65"/>
      <c r="AP18" s="65"/>
      <c r="AQ18" s="65">
        <v>2</v>
      </c>
      <c r="AR18" s="65">
        <v>1</v>
      </c>
      <c r="AS18" s="65">
        <v>1</v>
      </c>
      <c r="AT18" s="65">
        <v>0</v>
      </c>
      <c r="AU18" s="65">
        <v>1</v>
      </c>
      <c r="AV18" s="65">
        <v>0</v>
      </c>
      <c r="AW18" s="65"/>
      <c r="AX18" s="65"/>
      <c r="AY18" s="65">
        <v>5</v>
      </c>
      <c r="AZ18" s="65">
        <v>3</v>
      </c>
      <c r="BA18" s="66"/>
      <c r="BB18" s="65"/>
      <c r="BC18" s="65"/>
      <c r="BD18" s="65"/>
      <c r="BE18" s="67">
        <f t="shared" si="2"/>
        <v>9</v>
      </c>
      <c r="BF18" s="67">
        <f t="shared" si="2"/>
        <v>4</v>
      </c>
      <c r="BG18" s="67">
        <f t="shared" si="3"/>
        <v>5</v>
      </c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9"/>
      <c r="BT18" s="69"/>
      <c r="BU18" s="69"/>
      <c r="BV18" s="69"/>
      <c r="BW18" s="69"/>
      <c r="BX18" s="69"/>
      <c r="BY18" s="69"/>
      <c r="BZ18" s="70">
        <f t="shared" si="4"/>
        <v>0</v>
      </c>
      <c r="CA18" s="70">
        <f t="shared" si="5"/>
        <v>0</v>
      </c>
      <c r="CB18" s="70">
        <f t="shared" si="6"/>
        <v>0</v>
      </c>
      <c r="CC18" s="71">
        <v>2</v>
      </c>
      <c r="CD18" s="71">
        <v>2</v>
      </c>
      <c r="CE18" s="71">
        <v>2</v>
      </c>
      <c r="CF18" s="71">
        <v>2</v>
      </c>
      <c r="CG18" s="71">
        <v>1</v>
      </c>
      <c r="CH18" s="71">
        <v>2</v>
      </c>
      <c r="CI18" s="71">
        <v>2</v>
      </c>
      <c r="CJ18" s="71">
        <v>2</v>
      </c>
      <c r="CK18" s="71">
        <v>2</v>
      </c>
      <c r="CL18" s="68"/>
      <c r="CM18" s="68"/>
      <c r="CN18" s="72">
        <f t="shared" si="7"/>
        <v>17</v>
      </c>
      <c r="CO18" s="73"/>
      <c r="CP18" s="73"/>
      <c r="CQ18" s="73"/>
      <c r="CR18" s="73"/>
      <c r="CS18" s="74"/>
      <c r="CT18" s="105" t="s">
        <v>639</v>
      </c>
      <c r="CU18" s="59" t="s">
        <v>640</v>
      </c>
    </row>
    <row r="19" spans="1:99" ht="13.5" customHeight="1">
      <c r="A19" s="60" t="s">
        <v>77</v>
      </c>
      <c r="B19" s="61" t="s">
        <v>66</v>
      </c>
      <c r="C19" s="61"/>
      <c r="D19" s="62"/>
      <c r="E19" s="62" t="s">
        <v>249</v>
      </c>
      <c r="F19" s="61" t="s">
        <v>468</v>
      </c>
      <c r="G19" s="62" t="s">
        <v>78</v>
      </c>
      <c r="H19" s="62" t="s">
        <v>78</v>
      </c>
      <c r="I19" s="62" t="s">
        <v>78</v>
      </c>
      <c r="J19" s="62" t="s">
        <v>78</v>
      </c>
      <c r="K19" s="62" t="s">
        <v>596</v>
      </c>
      <c r="L19" s="62" t="s">
        <v>597</v>
      </c>
      <c r="M19" s="62" t="s">
        <v>598</v>
      </c>
      <c r="N19" s="62" t="s">
        <v>599</v>
      </c>
      <c r="O19" s="62" t="s">
        <v>600</v>
      </c>
      <c r="P19" s="62"/>
      <c r="Q19" s="35" t="s">
        <v>601</v>
      </c>
      <c r="R19" s="63">
        <v>115</v>
      </c>
      <c r="S19" s="63">
        <v>53</v>
      </c>
      <c r="T19" s="63">
        <v>140</v>
      </c>
      <c r="U19" s="63">
        <v>72</v>
      </c>
      <c r="V19" s="63">
        <v>120</v>
      </c>
      <c r="W19" s="63">
        <v>61</v>
      </c>
      <c r="X19" s="63">
        <v>156</v>
      </c>
      <c r="Y19" s="63">
        <v>87</v>
      </c>
      <c r="Z19" s="63">
        <v>142</v>
      </c>
      <c r="AA19" s="63">
        <v>62</v>
      </c>
      <c r="AB19" s="63">
        <v>134</v>
      </c>
      <c r="AC19" s="63">
        <v>55</v>
      </c>
      <c r="AD19" s="63">
        <v>160</v>
      </c>
      <c r="AE19" s="63">
        <v>78</v>
      </c>
      <c r="AF19" s="63">
        <v>173</v>
      </c>
      <c r="AG19" s="63">
        <v>78</v>
      </c>
      <c r="AH19" s="63">
        <v>138</v>
      </c>
      <c r="AI19" s="63">
        <v>63</v>
      </c>
      <c r="AJ19" s="64">
        <f t="shared" si="0"/>
        <v>1278</v>
      </c>
      <c r="AK19" s="64">
        <f t="shared" si="0"/>
        <v>609</v>
      </c>
      <c r="AL19" s="64">
        <f t="shared" si="1"/>
        <v>669</v>
      </c>
      <c r="AM19" s="65"/>
      <c r="AN19" s="65"/>
      <c r="AO19" s="65"/>
      <c r="AP19" s="65"/>
      <c r="AQ19" s="65"/>
      <c r="AR19" s="65"/>
      <c r="AS19" s="65">
        <v>1</v>
      </c>
      <c r="AT19" s="65">
        <v>1</v>
      </c>
      <c r="AU19" s="65"/>
      <c r="AV19" s="65"/>
      <c r="AW19" s="65"/>
      <c r="AX19" s="65"/>
      <c r="AY19" s="65">
        <v>1</v>
      </c>
      <c r="AZ19" s="65">
        <v>0</v>
      </c>
      <c r="BA19" s="66"/>
      <c r="BB19" s="65"/>
      <c r="BC19" s="65"/>
      <c r="BD19" s="65"/>
      <c r="BE19" s="67">
        <f t="shared" si="2"/>
        <v>2</v>
      </c>
      <c r="BF19" s="67">
        <f t="shared" si="2"/>
        <v>1</v>
      </c>
      <c r="BG19" s="67">
        <f t="shared" si="3"/>
        <v>1</v>
      </c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9"/>
      <c r="BT19" s="69"/>
      <c r="BU19" s="69"/>
      <c r="BV19" s="69"/>
      <c r="BW19" s="69"/>
      <c r="BX19" s="69"/>
      <c r="BY19" s="69"/>
      <c r="BZ19" s="70">
        <f t="shared" si="4"/>
        <v>0</v>
      </c>
      <c r="CA19" s="70">
        <f t="shared" si="5"/>
        <v>0</v>
      </c>
      <c r="CB19" s="70">
        <f t="shared" si="6"/>
        <v>0</v>
      </c>
      <c r="CC19" s="71">
        <v>5</v>
      </c>
      <c r="CD19" s="71">
        <v>5</v>
      </c>
      <c r="CE19" s="71">
        <v>4</v>
      </c>
      <c r="CF19" s="71">
        <v>5</v>
      </c>
      <c r="CG19" s="71">
        <v>5</v>
      </c>
      <c r="CH19" s="71">
        <v>5</v>
      </c>
      <c r="CI19" s="71">
        <v>5</v>
      </c>
      <c r="CJ19" s="71">
        <v>5</v>
      </c>
      <c r="CK19" s="71">
        <v>5</v>
      </c>
      <c r="CL19" s="68"/>
      <c r="CM19" s="68"/>
      <c r="CN19" s="72">
        <f t="shared" si="7"/>
        <v>44</v>
      </c>
      <c r="CO19" s="73"/>
      <c r="CP19" s="73"/>
      <c r="CQ19" s="73"/>
      <c r="CR19" s="73"/>
      <c r="CS19" s="74"/>
      <c r="CT19" s="105" t="s">
        <v>641</v>
      </c>
      <c r="CU19" s="59" t="s">
        <v>642</v>
      </c>
    </row>
    <row r="20" spans="1:99" ht="13.5" customHeight="1">
      <c r="A20" s="60" t="s">
        <v>77</v>
      </c>
      <c r="B20" s="61" t="s">
        <v>66</v>
      </c>
      <c r="C20" s="61"/>
      <c r="D20" s="62"/>
      <c r="E20" s="62" t="s">
        <v>250</v>
      </c>
      <c r="F20" s="61" t="s">
        <v>392</v>
      </c>
      <c r="G20" s="62" t="s">
        <v>78</v>
      </c>
      <c r="H20" s="62" t="s">
        <v>78</v>
      </c>
      <c r="I20" s="62" t="s">
        <v>78</v>
      </c>
      <c r="J20" s="62" t="s">
        <v>78</v>
      </c>
      <c r="K20" s="62" t="s">
        <v>596</v>
      </c>
      <c r="L20" s="62" t="s">
        <v>597</v>
      </c>
      <c r="M20" s="62" t="s">
        <v>598</v>
      </c>
      <c r="N20" s="62" t="s">
        <v>599</v>
      </c>
      <c r="O20" s="62" t="s">
        <v>600</v>
      </c>
      <c r="P20" s="62"/>
      <c r="Q20" s="35" t="s">
        <v>601</v>
      </c>
      <c r="R20" s="63">
        <v>7</v>
      </c>
      <c r="S20" s="63">
        <v>4</v>
      </c>
      <c r="T20" s="63">
        <v>2</v>
      </c>
      <c r="U20" s="63">
        <v>1</v>
      </c>
      <c r="V20" s="63">
        <v>7</v>
      </c>
      <c r="W20" s="63">
        <v>3</v>
      </c>
      <c r="X20" s="63">
        <v>13</v>
      </c>
      <c r="Y20" s="63">
        <v>7</v>
      </c>
      <c r="Z20" s="63">
        <v>5</v>
      </c>
      <c r="AA20" s="63">
        <v>2</v>
      </c>
      <c r="AB20" s="63">
        <v>16</v>
      </c>
      <c r="AC20" s="63">
        <v>6</v>
      </c>
      <c r="AD20" s="63">
        <v>10</v>
      </c>
      <c r="AE20" s="63">
        <v>6</v>
      </c>
      <c r="AF20" s="63">
        <v>13</v>
      </c>
      <c r="AG20" s="63">
        <v>4</v>
      </c>
      <c r="AH20" s="63">
        <v>17</v>
      </c>
      <c r="AI20" s="63">
        <v>8</v>
      </c>
      <c r="AJ20" s="64">
        <f t="shared" si="0"/>
        <v>90</v>
      </c>
      <c r="AK20" s="64">
        <f t="shared" si="0"/>
        <v>41</v>
      </c>
      <c r="AL20" s="64">
        <f t="shared" si="1"/>
        <v>49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65"/>
      <c r="BC20" s="65"/>
      <c r="BD20" s="65"/>
      <c r="BE20" s="67">
        <f t="shared" si="2"/>
        <v>0</v>
      </c>
      <c r="BF20" s="67">
        <f t="shared" si="2"/>
        <v>0</v>
      </c>
      <c r="BG20" s="67">
        <f t="shared" si="3"/>
        <v>0</v>
      </c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9"/>
      <c r="BT20" s="69"/>
      <c r="BU20" s="69"/>
      <c r="BV20" s="69"/>
      <c r="BW20" s="69"/>
      <c r="BX20" s="69"/>
      <c r="BY20" s="69"/>
      <c r="BZ20" s="70">
        <f t="shared" si="4"/>
        <v>0</v>
      </c>
      <c r="CA20" s="70">
        <f t="shared" si="5"/>
        <v>0</v>
      </c>
      <c r="CB20" s="70">
        <f t="shared" si="6"/>
        <v>0</v>
      </c>
      <c r="CC20" s="71">
        <v>1</v>
      </c>
      <c r="CD20" s="71"/>
      <c r="CE20" s="71"/>
      <c r="CF20" s="71"/>
      <c r="CG20" s="71"/>
      <c r="CH20" s="71">
        <v>1</v>
      </c>
      <c r="CI20" s="71">
        <v>1</v>
      </c>
      <c r="CJ20" s="71">
        <v>1</v>
      </c>
      <c r="CK20" s="71">
        <v>1</v>
      </c>
      <c r="CL20" s="68">
        <v>2</v>
      </c>
      <c r="CM20" s="68" t="s">
        <v>921</v>
      </c>
      <c r="CN20" s="72">
        <f t="shared" si="7"/>
        <v>7</v>
      </c>
      <c r="CO20" s="73"/>
      <c r="CP20" s="73"/>
      <c r="CQ20" s="73"/>
      <c r="CR20" s="73"/>
      <c r="CS20" s="74"/>
      <c r="CT20" s="105"/>
      <c r="CU20" s="59" t="s">
        <v>643</v>
      </c>
    </row>
    <row r="21" spans="1:99" ht="13.5" customHeight="1">
      <c r="A21" s="60" t="s">
        <v>77</v>
      </c>
      <c r="B21" s="61" t="s">
        <v>66</v>
      </c>
      <c r="C21" s="61"/>
      <c r="D21" s="62"/>
      <c r="E21" s="62" t="s">
        <v>251</v>
      </c>
      <c r="F21" s="61" t="s">
        <v>392</v>
      </c>
      <c r="G21" s="62" t="s">
        <v>78</v>
      </c>
      <c r="H21" s="62" t="s">
        <v>78</v>
      </c>
      <c r="I21" s="62" t="s">
        <v>78</v>
      </c>
      <c r="J21" s="62" t="s">
        <v>78</v>
      </c>
      <c r="K21" s="62" t="s">
        <v>596</v>
      </c>
      <c r="L21" s="62" t="s">
        <v>597</v>
      </c>
      <c r="M21" s="62" t="s">
        <v>598</v>
      </c>
      <c r="N21" s="62" t="s">
        <v>599</v>
      </c>
      <c r="O21" s="62" t="s">
        <v>604</v>
      </c>
      <c r="P21" s="62" t="s">
        <v>250</v>
      </c>
      <c r="Q21" s="35" t="s">
        <v>601</v>
      </c>
      <c r="R21" s="63">
        <v>23</v>
      </c>
      <c r="S21" s="63">
        <v>11</v>
      </c>
      <c r="T21" s="63">
        <v>17</v>
      </c>
      <c r="U21" s="63">
        <v>6</v>
      </c>
      <c r="V21" s="63">
        <v>25</v>
      </c>
      <c r="W21" s="63">
        <v>17</v>
      </c>
      <c r="X21" s="63">
        <v>21</v>
      </c>
      <c r="Y21" s="63">
        <v>8</v>
      </c>
      <c r="Z21" s="63">
        <v>20</v>
      </c>
      <c r="AA21" s="63">
        <v>10</v>
      </c>
      <c r="AB21" s="63">
        <v>9</v>
      </c>
      <c r="AC21" s="63">
        <v>6</v>
      </c>
      <c r="AD21" s="63">
        <v>19</v>
      </c>
      <c r="AE21" s="63">
        <v>8</v>
      </c>
      <c r="AF21" s="63"/>
      <c r="AG21" s="63"/>
      <c r="AH21" s="63"/>
      <c r="AI21" s="63"/>
      <c r="AJ21" s="64">
        <f t="shared" si="0"/>
        <v>134</v>
      </c>
      <c r="AK21" s="64">
        <f t="shared" si="0"/>
        <v>66</v>
      </c>
      <c r="AL21" s="64">
        <f t="shared" si="1"/>
        <v>68</v>
      </c>
      <c r="AM21" s="65"/>
      <c r="AN21" s="65"/>
      <c r="AO21" s="65"/>
      <c r="AP21" s="65"/>
      <c r="AQ21" s="65">
        <v>1</v>
      </c>
      <c r="AR21" s="65">
        <v>0</v>
      </c>
      <c r="AS21" s="65"/>
      <c r="AT21" s="65"/>
      <c r="AU21" s="65"/>
      <c r="AV21" s="65"/>
      <c r="AW21" s="65"/>
      <c r="AX21" s="65"/>
      <c r="AY21" s="65"/>
      <c r="AZ21" s="65"/>
      <c r="BA21" s="66"/>
      <c r="BB21" s="65"/>
      <c r="BC21" s="65"/>
      <c r="BD21" s="65"/>
      <c r="BE21" s="67">
        <f t="shared" si="2"/>
        <v>1</v>
      </c>
      <c r="BF21" s="67">
        <f t="shared" si="2"/>
        <v>0</v>
      </c>
      <c r="BG21" s="67">
        <f t="shared" si="3"/>
        <v>1</v>
      </c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/>
      <c r="BT21" s="69"/>
      <c r="BU21" s="69"/>
      <c r="BV21" s="69"/>
      <c r="BW21" s="69"/>
      <c r="BX21" s="69"/>
      <c r="BY21" s="69"/>
      <c r="BZ21" s="70">
        <f t="shared" si="4"/>
        <v>0</v>
      </c>
      <c r="CA21" s="70">
        <f t="shared" si="5"/>
        <v>0</v>
      </c>
      <c r="CB21" s="70">
        <f t="shared" si="6"/>
        <v>0</v>
      </c>
      <c r="CC21" s="71">
        <v>1</v>
      </c>
      <c r="CD21" s="71">
        <v>1</v>
      </c>
      <c r="CE21" s="71">
        <v>1</v>
      </c>
      <c r="CF21" s="71">
        <v>1</v>
      </c>
      <c r="CG21" s="71">
        <v>1</v>
      </c>
      <c r="CH21" s="71">
        <v>1</v>
      </c>
      <c r="CI21" s="71">
        <v>1</v>
      </c>
      <c r="CJ21" s="71"/>
      <c r="CK21" s="71"/>
      <c r="CL21" s="68"/>
      <c r="CM21" s="68"/>
      <c r="CN21" s="72">
        <f t="shared" si="7"/>
        <v>7</v>
      </c>
      <c r="CO21" s="73"/>
      <c r="CP21" s="73"/>
      <c r="CQ21" s="73"/>
      <c r="CR21" s="73"/>
      <c r="CS21" s="74"/>
      <c r="CT21" s="105"/>
      <c r="CU21" s="59" t="s">
        <v>643</v>
      </c>
    </row>
    <row r="22" spans="1:99" ht="13.5" customHeight="1">
      <c r="A22" s="60" t="s">
        <v>77</v>
      </c>
      <c r="B22" s="61" t="s">
        <v>66</v>
      </c>
      <c r="C22" s="61"/>
      <c r="D22" s="62"/>
      <c r="E22" s="62" t="s">
        <v>252</v>
      </c>
      <c r="F22" s="61" t="s">
        <v>393</v>
      </c>
      <c r="G22" s="62" t="s">
        <v>78</v>
      </c>
      <c r="H22" s="62" t="s">
        <v>78</v>
      </c>
      <c r="I22" s="62" t="s">
        <v>78</v>
      </c>
      <c r="J22" s="62" t="s">
        <v>78</v>
      </c>
      <c r="K22" s="62" t="s">
        <v>596</v>
      </c>
      <c r="L22" s="62" t="s">
        <v>597</v>
      </c>
      <c r="M22" s="62" t="s">
        <v>598</v>
      </c>
      <c r="N22" s="62" t="s">
        <v>599</v>
      </c>
      <c r="O22" s="62" t="s">
        <v>600</v>
      </c>
      <c r="P22" s="62"/>
      <c r="Q22" s="35" t="s">
        <v>601</v>
      </c>
      <c r="R22" s="63">
        <v>15</v>
      </c>
      <c r="S22" s="63">
        <v>6</v>
      </c>
      <c r="T22" s="63">
        <v>14</v>
      </c>
      <c r="U22" s="63">
        <v>7</v>
      </c>
      <c r="V22" s="63">
        <v>14</v>
      </c>
      <c r="W22" s="63">
        <v>7</v>
      </c>
      <c r="X22" s="63">
        <v>19</v>
      </c>
      <c r="Y22" s="63">
        <v>10</v>
      </c>
      <c r="Z22" s="63">
        <v>17</v>
      </c>
      <c r="AA22" s="63">
        <v>3</v>
      </c>
      <c r="AB22" s="63">
        <v>16</v>
      </c>
      <c r="AC22" s="63">
        <v>7</v>
      </c>
      <c r="AD22" s="63">
        <v>16</v>
      </c>
      <c r="AE22" s="63">
        <v>5</v>
      </c>
      <c r="AF22" s="63">
        <v>14</v>
      </c>
      <c r="AG22" s="63">
        <v>5</v>
      </c>
      <c r="AH22" s="63">
        <v>16</v>
      </c>
      <c r="AI22" s="63">
        <v>7</v>
      </c>
      <c r="AJ22" s="64">
        <f t="shared" si="0"/>
        <v>141</v>
      </c>
      <c r="AK22" s="64">
        <f t="shared" si="0"/>
        <v>57</v>
      </c>
      <c r="AL22" s="64">
        <f t="shared" si="1"/>
        <v>84</v>
      </c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6"/>
      <c r="BB22" s="65"/>
      <c r="BC22" s="65"/>
      <c r="BD22" s="65"/>
      <c r="BE22" s="67">
        <f t="shared" si="2"/>
        <v>0</v>
      </c>
      <c r="BF22" s="67">
        <f t="shared" si="2"/>
        <v>0</v>
      </c>
      <c r="BG22" s="67">
        <f t="shared" si="3"/>
        <v>0</v>
      </c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  <c r="BT22" s="69"/>
      <c r="BU22" s="69"/>
      <c r="BV22" s="69"/>
      <c r="BW22" s="69"/>
      <c r="BX22" s="69"/>
      <c r="BY22" s="69"/>
      <c r="BZ22" s="70">
        <f t="shared" si="4"/>
        <v>0</v>
      </c>
      <c r="CA22" s="70">
        <f t="shared" si="5"/>
        <v>0</v>
      </c>
      <c r="CB22" s="70">
        <f t="shared" si="6"/>
        <v>0</v>
      </c>
      <c r="CC22" s="71">
        <v>1</v>
      </c>
      <c r="CD22" s="71">
        <v>1</v>
      </c>
      <c r="CE22" s="71">
        <v>1</v>
      </c>
      <c r="CF22" s="71">
        <v>1</v>
      </c>
      <c r="CG22" s="71">
        <v>1</v>
      </c>
      <c r="CH22" s="71">
        <v>1</v>
      </c>
      <c r="CI22" s="71">
        <v>1</v>
      </c>
      <c r="CJ22" s="71">
        <v>1</v>
      </c>
      <c r="CK22" s="71">
        <v>1</v>
      </c>
      <c r="CL22" s="68"/>
      <c r="CM22" s="68"/>
      <c r="CN22" s="72">
        <f t="shared" si="7"/>
        <v>9</v>
      </c>
      <c r="CO22" s="73"/>
      <c r="CP22" s="73"/>
      <c r="CQ22" s="73"/>
      <c r="CR22" s="73"/>
      <c r="CS22" s="74"/>
      <c r="CT22" s="105"/>
      <c r="CU22" s="59" t="s">
        <v>644</v>
      </c>
    </row>
    <row r="23" spans="1:99" ht="13.5" customHeight="1">
      <c r="A23" s="60" t="s">
        <v>77</v>
      </c>
      <c r="B23" s="61" t="s">
        <v>66</v>
      </c>
      <c r="C23" s="61"/>
      <c r="D23" s="62"/>
      <c r="E23" s="62" t="s">
        <v>253</v>
      </c>
      <c r="F23" s="61" t="s">
        <v>394</v>
      </c>
      <c r="G23" s="62" t="s">
        <v>78</v>
      </c>
      <c r="H23" s="62" t="s">
        <v>78</v>
      </c>
      <c r="I23" s="62" t="s">
        <v>78</v>
      </c>
      <c r="J23" s="62" t="s">
        <v>78</v>
      </c>
      <c r="K23" s="62" t="s">
        <v>596</v>
      </c>
      <c r="L23" s="62" t="s">
        <v>597</v>
      </c>
      <c r="M23" s="62" t="s">
        <v>598</v>
      </c>
      <c r="N23" s="62" t="s">
        <v>605</v>
      </c>
      <c r="O23" s="62" t="s">
        <v>614</v>
      </c>
      <c r="P23" s="62"/>
      <c r="Q23" s="35" t="s">
        <v>606</v>
      </c>
      <c r="R23" s="63">
        <v>20</v>
      </c>
      <c r="S23" s="63">
        <v>5</v>
      </c>
      <c r="T23" s="63">
        <v>15</v>
      </c>
      <c r="U23" s="63">
        <v>3</v>
      </c>
      <c r="V23" s="63">
        <v>10</v>
      </c>
      <c r="W23" s="63">
        <v>4</v>
      </c>
      <c r="X23" s="63">
        <v>10</v>
      </c>
      <c r="Y23" s="63">
        <v>4</v>
      </c>
      <c r="Z23" s="63">
        <v>9</v>
      </c>
      <c r="AA23" s="63">
        <v>3</v>
      </c>
      <c r="AB23" s="63">
        <v>17</v>
      </c>
      <c r="AC23" s="63">
        <v>3</v>
      </c>
      <c r="AD23" s="63">
        <v>21</v>
      </c>
      <c r="AE23" s="63">
        <v>8</v>
      </c>
      <c r="AF23" s="63">
        <v>17</v>
      </c>
      <c r="AG23" s="63">
        <v>2</v>
      </c>
      <c r="AH23" s="63">
        <v>15</v>
      </c>
      <c r="AI23" s="63">
        <v>4</v>
      </c>
      <c r="AJ23" s="64">
        <f t="shared" si="0"/>
        <v>134</v>
      </c>
      <c r="AK23" s="64">
        <f t="shared" si="0"/>
        <v>36</v>
      </c>
      <c r="AL23" s="64">
        <f t="shared" si="1"/>
        <v>98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6">
        <v>1</v>
      </c>
      <c r="BB23" s="65">
        <v>0</v>
      </c>
      <c r="BC23" s="65"/>
      <c r="BD23" s="65"/>
      <c r="BE23" s="67">
        <f t="shared" si="2"/>
        <v>1</v>
      </c>
      <c r="BF23" s="67">
        <f t="shared" si="2"/>
        <v>0</v>
      </c>
      <c r="BG23" s="67">
        <f t="shared" si="3"/>
        <v>1</v>
      </c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9"/>
      <c r="BT23" s="69"/>
      <c r="BU23" s="69"/>
      <c r="BV23" s="69"/>
      <c r="BW23" s="69"/>
      <c r="BX23" s="69"/>
      <c r="BY23" s="69"/>
      <c r="BZ23" s="70">
        <f t="shared" si="4"/>
        <v>0</v>
      </c>
      <c r="CA23" s="70">
        <f t="shared" si="5"/>
        <v>0</v>
      </c>
      <c r="CB23" s="70">
        <f t="shared" si="6"/>
        <v>0</v>
      </c>
      <c r="CC23" s="71">
        <v>1</v>
      </c>
      <c r="CD23" s="71">
        <v>1</v>
      </c>
      <c r="CE23" s="71">
        <v>1</v>
      </c>
      <c r="CF23" s="71">
        <v>1</v>
      </c>
      <c r="CG23" s="71">
        <v>1</v>
      </c>
      <c r="CH23" s="71">
        <v>1</v>
      </c>
      <c r="CI23" s="71">
        <v>1</v>
      </c>
      <c r="CJ23" s="71">
        <v>1</v>
      </c>
      <c r="CK23" s="71">
        <v>1</v>
      </c>
      <c r="CL23" s="68"/>
      <c r="CM23" s="68"/>
      <c r="CN23" s="72">
        <f t="shared" si="7"/>
        <v>9</v>
      </c>
      <c r="CO23" s="73"/>
      <c r="CP23" s="73"/>
      <c r="CQ23" s="73"/>
      <c r="CR23" s="73"/>
      <c r="CS23" s="74"/>
      <c r="CT23" s="105" t="s">
        <v>645</v>
      </c>
      <c r="CU23" s="59" t="s">
        <v>646</v>
      </c>
    </row>
    <row r="24" spans="1:99" ht="13.5" customHeight="1">
      <c r="A24" s="60" t="s">
        <v>77</v>
      </c>
      <c r="B24" s="61" t="s">
        <v>66</v>
      </c>
      <c r="C24" s="61"/>
      <c r="D24" s="62"/>
      <c r="E24" s="62" t="s">
        <v>254</v>
      </c>
      <c r="F24" s="61" t="s">
        <v>395</v>
      </c>
      <c r="G24" s="62" t="s">
        <v>78</v>
      </c>
      <c r="H24" s="62" t="s">
        <v>78</v>
      </c>
      <c r="I24" s="62" t="s">
        <v>78</v>
      </c>
      <c r="J24" s="62" t="s">
        <v>78</v>
      </c>
      <c r="K24" s="62" t="s">
        <v>596</v>
      </c>
      <c r="L24" s="62" t="s">
        <v>597</v>
      </c>
      <c r="M24" s="62" t="s">
        <v>598</v>
      </c>
      <c r="N24" s="62" t="s">
        <v>599</v>
      </c>
      <c r="O24" s="62" t="s">
        <v>600</v>
      </c>
      <c r="P24" s="62"/>
      <c r="Q24" s="35" t="s">
        <v>607</v>
      </c>
      <c r="R24" s="63">
        <v>7</v>
      </c>
      <c r="S24" s="63">
        <v>2</v>
      </c>
      <c r="T24" s="63">
        <v>7</v>
      </c>
      <c r="U24" s="63">
        <v>2</v>
      </c>
      <c r="V24" s="63">
        <v>8</v>
      </c>
      <c r="W24" s="63">
        <v>4</v>
      </c>
      <c r="X24" s="63">
        <v>9</v>
      </c>
      <c r="Y24" s="63">
        <v>4</v>
      </c>
      <c r="Z24" s="63">
        <v>9</v>
      </c>
      <c r="AA24" s="63">
        <v>3</v>
      </c>
      <c r="AB24" s="63">
        <v>8</v>
      </c>
      <c r="AC24" s="63">
        <v>0</v>
      </c>
      <c r="AD24" s="63">
        <v>11</v>
      </c>
      <c r="AE24" s="63">
        <v>4</v>
      </c>
      <c r="AF24" s="63">
        <v>11</v>
      </c>
      <c r="AG24" s="63">
        <v>7</v>
      </c>
      <c r="AH24" s="63">
        <v>11</v>
      </c>
      <c r="AI24" s="63">
        <v>5</v>
      </c>
      <c r="AJ24" s="64">
        <f t="shared" si="0"/>
        <v>81</v>
      </c>
      <c r="AK24" s="64">
        <f t="shared" si="0"/>
        <v>31</v>
      </c>
      <c r="AL24" s="64">
        <f t="shared" si="1"/>
        <v>50</v>
      </c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6"/>
      <c r="BB24" s="65"/>
      <c r="BC24" s="65"/>
      <c r="BD24" s="65"/>
      <c r="BE24" s="67">
        <f t="shared" si="2"/>
        <v>0</v>
      </c>
      <c r="BF24" s="67">
        <f t="shared" si="2"/>
        <v>0</v>
      </c>
      <c r="BG24" s="67">
        <f t="shared" si="3"/>
        <v>0</v>
      </c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9"/>
      <c r="BT24" s="69"/>
      <c r="BU24" s="69"/>
      <c r="BV24" s="69"/>
      <c r="BW24" s="69"/>
      <c r="BX24" s="69"/>
      <c r="BY24" s="69"/>
      <c r="BZ24" s="70">
        <f t="shared" si="4"/>
        <v>0</v>
      </c>
      <c r="CA24" s="70">
        <f t="shared" si="5"/>
        <v>0</v>
      </c>
      <c r="CB24" s="70">
        <f t="shared" si="6"/>
        <v>0</v>
      </c>
      <c r="CC24" s="71">
        <v>1</v>
      </c>
      <c r="CD24" s="71">
        <v>1</v>
      </c>
      <c r="CE24" s="71">
        <v>1</v>
      </c>
      <c r="CF24" s="71">
        <v>1</v>
      </c>
      <c r="CG24" s="71">
        <v>1</v>
      </c>
      <c r="CH24" s="71">
        <v>1</v>
      </c>
      <c r="CI24" s="71">
        <v>1</v>
      </c>
      <c r="CJ24" s="71">
        <v>1</v>
      </c>
      <c r="CK24" s="71">
        <v>1</v>
      </c>
      <c r="CL24" s="68"/>
      <c r="CM24" s="68"/>
      <c r="CN24" s="72">
        <f t="shared" si="7"/>
        <v>9</v>
      </c>
      <c r="CO24" s="73"/>
      <c r="CP24" s="73"/>
      <c r="CQ24" s="73"/>
      <c r="CR24" s="73"/>
      <c r="CS24" s="74"/>
      <c r="CT24" s="105"/>
      <c r="CU24" s="59" t="s">
        <v>647</v>
      </c>
    </row>
    <row r="25" spans="1:99" ht="13.5" customHeight="1">
      <c r="A25" s="60" t="s">
        <v>77</v>
      </c>
      <c r="B25" s="61" t="s">
        <v>66</v>
      </c>
      <c r="C25" s="61"/>
      <c r="D25" s="62"/>
      <c r="E25" s="62" t="s">
        <v>255</v>
      </c>
      <c r="F25" s="61" t="s">
        <v>396</v>
      </c>
      <c r="G25" s="62" t="s">
        <v>78</v>
      </c>
      <c r="H25" s="62" t="s">
        <v>78</v>
      </c>
      <c r="I25" s="62" t="s">
        <v>78</v>
      </c>
      <c r="J25" s="62" t="s">
        <v>78</v>
      </c>
      <c r="K25" s="62" t="s">
        <v>596</v>
      </c>
      <c r="L25" s="62" t="s">
        <v>597</v>
      </c>
      <c r="M25" s="62" t="s">
        <v>598</v>
      </c>
      <c r="N25" s="62" t="s">
        <v>599</v>
      </c>
      <c r="O25" s="62" t="s">
        <v>600</v>
      </c>
      <c r="P25" s="62"/>
      <c r="Q25" s="35" t="s">
        <v>601</v>
      </c>
      <c r="R25" s="63">
        <v>9</v>
      </c>
      <c r="S25" s="63">
        <v>4</v>
      </c>
      <c r="T25" s="63">
        <v>11</v>
      </c>
      <c r="U25" s="63">
        <v>6</v>
      </c>
      <c r="V25" s="63">
        <v>21</v>
      </c>
      <c r="W25" s="63">
        <v>4</v>
      </c>
      <c r="X25" s="63">
        <v>16</v>
      </c>
      <c r="Y25" s="63">
        <v>7</v>
      </c>
      <c r="Z25" s="63">
        <v>19</v>
      </c>
      <c r="AA25" s="63">
        <v>11</v>
      </c>
      <c r="AB25" s="63">
        <v>13</v>
      </c>
      <c r="AC25" s="63">
        <v>7</v>
      </c>
      <c r="AD25" s="63">
        <v>6</v>
      </c>
      <c r="AE25" s="63">
        <v>5</v>
      </c>
      <c r="AF25" s="63">
        <v>14</v>
      </c>
      <c r="AG25" s="63">
        <v>9</v>
      </c>
      <c r="AH25" s="63">
        <v>11</v>
      </c>
      <c r="AI25" s="63">
        <v>6</v>
      </c>
      <c r="AJ25" s="64">
        <f t="shared" si="0"/>
        <v>120</v>
      </c>
      <c r="AK25" s="64">
        <f t="shared" si="0"/>
        <v>59</v>
      </c>
      <c r="AL25" s="64">
        <f t="shared" si="1"/>
        <v>61</v>
      </c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65"/>
      <c r="BC25" s="65"/>
      <c r="BD25" s="65"/>
      <c r="BE25" s="67">
        <f t="shared" si="2"/>
        <v>0</v>
      </c>
      <c r="BF25" s="67">
        <f t="shared" si="2"/>
        <v>0</v>
      </c>
      <c r="BG25" s="67">
        <f t="shared" si="3"/>
        <v>0</v>
      </c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9"/>
      <c r="BT25" s="69"/>
      <c r="BU25" s="69"/>
      <c r="BV25" s="69"/>
      <c r="BW25" s="69"/>
      <c r="BX25" s="69"/>
      <c r="BY25" s="69"/>
      <c r="BZ25" s="70">
        <f t="shared" si="4"/>
        <v>0</v>
      </c>
      <c r="CA25" s="70">
        <f t="shared" si="5"/>
        <v>0</v>
      </c>
      <c r="CB25" s="70">
        <f t="shared" si="6"/>
        <v>0</v>
      </c>
      <c r="CC25" s="71">
        <v>1</v>
      </c>
      <c r="CD25" s="71">
        <v>1</v>
      </c>
      <c r="CE25" s="71">
        <v>1</v>
      </c>
      <c r="CF25" s="71">
        <v>1</v>
      </c>
      <c r="CG25" s="71">
        <v>1</v>
      </c>
      <c r="CH25" s="71">
        <v>1</v>
      </c>
      <c r="CI25" s="71">
        <v>1</v>
      </c>
      <c r="CJ25" s="71">
        <v>1</v>
      </c>
      <c r="CK25" s="71">
        <v>1</v>
      </c>
      <c r="CL25" s="68"/>
      <c r="CM25" s="68"/>
      <c r="CN25" s="72">
        <f t="shared" si="7"/>
        <v>9</v>
      </c>
      <c r="CO25" s="73"/>
      <c r="CP25" s="73"/>
      <c r="CQ25" s="73"/>
      <c r="CR25" s="73"/>
      <c r="CS25" s="74"/>
      <c r="CT25" s="105"/>
      <c r="CU25" s="59" t="s">
        <v>648</v>
      </c>
    </row>
    <row r="26" spans="1:99" ht="13.5" customHeight="1">
      <c r="A26" s="60" t="s">
        <v>77</v>
      </c>
      <c r="B26" s="61" t="s">
        <v>66</v>
      </c>
      <c r="C26" s="61"/>
      <c r="D26" s="62"/>
      <c r="E26" s="62" t="s">
        <v>256</v>
      </c>
      <c r="F26" s="61" t="s">
        <v>396</v>
      </c>
      <c r="G26" s="62" t="s">
        <v>78</v>
      </c>
      <c r="H26" s="62" t="s">
        <v>78</v>
      </c>
      <c r="I26" s="62" t="s">
        <v>78</v>
      </c>
      <c r="J26" s="62" t="s">
        <v>78</v>
      </c>
      <c r="K26" s="62" t="s">
        <v>596</v>
      </c>
      <c r="L26" s="62" t="s">
        <v>597</v>
      </c>
      <c r="M26" s="62" t="s">
        <v>598</v>
      </c>
      <c r="N26" s="62" t="s">
        <v>599</v>
      </c>
      <c r="O26" s="62" t="s">
        <v>604</v>
      </c>
      <c r="P26" s="62" t="s">
        <v>255</v>
      </c>
      <c r="Q26" s="35" t="s">
        <v>601</v>
      </c>
      <c r="R26" s="63">
        <v>4</v>
      </c>
      <c r="S26" s="63">
        <v>1</v>
      </c>
      <c r="T26" s="63">
        <v>6</v>
      </c>
      <c r="U26" s="63">
        <v>3</v>
      </c>
      <c r="V26" s="63">
        <v>6</v>
      </c>
      <c r="W26" s="63">
        <v>5</v>
      </c>
      <c r="X26" s="63">
        <v>6</v>
      </c>
      <c r="Y26" s="63">
        <v>3</v>
      </c>
      <c r="Z26" s="63">
        <v>6</v>
      </c>
      <c r="AA26" s="63">
        <v>2</v>
      </c>
      <c r="AB26" s="63">
        <v>3</v>
      </c>
      <c r="AC26" s="63">
        <v>2</v>
      </c>
      <c r="AD26" s="63">
        <v>4</v>
      </c>
      <c r="AE26" s="63">
        <v>2</v>
      </c>
      <c r="AF26" s="63">
        <v>5</v>
      </c>
      <c r="AG26" s="63">
        <v>1</v>
      </c>
      <c r="AH26" s="63">
        <v>5</v>
      </c>
      <c r="AI26" s="63">
        <v>3</v>
      </c>
      <c r="AJ26" s="64">
        <f t="shared" si="0"/>
        <v>45</v>
      </c>
      <c r="AK26" s="64">
        <f t="shared" si="0"/>
        <v>22</v>
      </c>
      <c r="AL26" s="64">
        <f t="shared" si="1"/>
        <v>23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6"/>
      <c r="BB26" s="65"/>
      <c r="BC26" s="65"/>
      <c r="BD26" s="65"/>
      <c r="BE26" s="67">
        <f t="shared" si="2"/>
        <v>0</v>
      </c>
      <c r="BF26" s="67">
        <f t="shared" si="2"/>
        <v>0</v>
      </c>
      <c r="BG26" s="67">
        <f t="shared" si="3"/>
        <v>0</v>
      </c>
      <c r="BH26" s="68">
        <v>4</v>
      </c>
      <c r="BI26" s="68">
        <v>1</v>
      </c>
      <c r="BJ26" s="68">
        <v>6</v>
      </c>
      <c r="BK26" s="68">
        <v>3</v>
      </c>
      <c r="BL26" s="68">
        <v>6</v>
      </c>
      <c r="BM26" s="68">
        <v>5</v>
      </c>
      <c r="BN26" s="68">
        <v>6</v>
      </c>
      <c r="BO26" s="68">
        <v>3</v>
      </c>
      <c r="BP26" s="68">
        <v>6</v>
      </c>
      <c r="BQ26" s="68">
        <v>2</v>
      </c>
      <c r="BR26" s="68">
        <v>3</v>
      </c>
      <c r="BS26" s="69">
        <v>2</v>
      </c>
      <c r="BT26" s="69">
        <v>4</v>
      </c>
      <c r="BU26" s="69">
        <v>2</v>
      </c>
      <c r="BV26" s="69">
        <v>5</v>
      </c>
      <c r="BW26" s="69">
        <v>1</v>
      </c>
      <c r="BX26" s="69">
        <v>5</v>
      </c>
      <c r="BY26" s="69">
        <v>3</v>
      </c>
      <c r="BZ26" s="70">
        <f t="shared" si="4"/>
        <v>45</v>
      </c>
      <c r="CA26" s="70">
        <f t="shared" si="5"/>
        <v>22</v>
      </c>
      <c r="CB26" s="70">
        <f t="shared" si="6"/>
        <v>23</v>
      </c>
      <c r="CC26" s="71"/>
      <c r="CD26" s="71"/>
      <c r="CE26" s="71"/>
      <c r="CF26" s="71"/>
      <c r="CG26" s="71"/>
      <c r="CH26" s="71"/>
      <c r="CI26" s="71"/>
      <c r="CJ26" s="71"/>
      <c r="CK26" s="71"/>
      <c r="CL26" s="68">
        <v>4</v>
      </c>
      <c r="CM26" s="68" t="s">
        <v>909</v>
      </c>
      <c r="CN26" s="72">
        <f t="shared" si="7"/>
        <v>4</v>
      </c>
      <c r="CO26" s="73"/>
      <c r="CP26" s="73"/>
      <c r="CQ26" s="73"/>
      <c r="CR26" s="73"/>
      <c r="CS26" s="74"/>
      <c r="CT26" s="105"/>
      <c r="CU26" s="59" t="s">
        <v>649</v>
      </c>
    </row>
    <row r="27" spans="1:99" ht="13.5" customHeight="1">
      <c r="A27" s="60" t="s">
        <v>77</v>
      </c>
      <c r="B27" s="61" t="s">
        <v>66</v>
      </c>
      <c r="C27" s="61"/>
      <c r="D27" s="62"/>
      <c r="E27" s="62" t="s">
        <v>257</v>
      </c>
      <c r="F27" s="61" t="s">
        <v>397</v>
      </c>
      <c r="G27" s="62" t="s">
        <v>78</v>
      </c>
      <c r="H27" s="62" t="s">
        <v>78</v>
      </c>
      <c r="I27" s="62" t="s">
        <v>473</v>
      </c>
      <c r="J27" s="61" t="s">
        <v>474</v>
      </c>
      <c r="K27" s="62" t="s">
        <v>608</v>
      </c>
      <c r="L27" s="62" t="s">
        <v>609</v>
      </c>
      <c r="M27" s="62" t="s">
        <v>598</v>
      </c>
      <c r="N27" s="62" t="s">
        <v>599</v>
      </c>
      <c r="O27" s="62" t="s">
        <v>600</v>
      </c>
      <c r="P27" s="62" t="s">
        <v>610</v>
      </c>
      <c r="Q27" s="35" t="s">
        <v>601</v>
      </c>
      <c r="R27" s="63">
        <v>39</v>
      </c>
      <c r="S27" s="63">
        <v>16</v>
      </c>
      <c r="T27" s="63">
        <v>46</v>
      </c>
      <c r="U27" s="63">
        <v>25</v>
      </c>
      <c r="V27" s="63">
        <v>41</v>
      </c>
      <c r="W27" s="63">
        <v>20</v>
      </c>
      <c r="X27" s="63">
        <v>38</v>
      </c>
      <c r="Y27" s="63">
        <v>15</v>
      </c>
      <c r="Z27" s="63">
        <v>47</v>
      </c>
      <c r="AA27" s="63">
        <v>22</v>
      </c>
      <c r="AB27" s="63">
        <v>52</v>
      </c>
      <c r="AC27" s="63">
        <v>28</v>
      </c>
      <c r="AD27" s="63">
        <v>53</v>
      </c>
      <c r="AE27" s="63">
        <v>15</v>
      </c>
      <c r="AF27" s="63">
        <v>48</v>
      </c>
      <c r="AG27" s="63">
        <v>28</v>
      </c>
      <c r="AH27" s="63">
        <v>62</v>
      </c>
      <c r="AI27" s="63">
        <v>35</v>
      </c>
      <c r="AJ27" s="64">
        <f t="shared" si="0"/>
        <v>426</v>
      </c>
      <c r="AK27" s="64">
        <f t="shared" si="0"/>
        <v>204</v>
      </c>
      <c r="AL27" s="64">
        <f t="shared" si="1"/>
        <v>222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>
        <v>1</v>
      </c>
      <c r="BB27" s="65">
        <v>1</v>
      </c>
      <c r="BC27" s="65"/>
      <c r="BD27" s="65"/>
      <c r="BE27" s="67">
        <f t="shared" si="2"/>
        <v>1</v>
      </c>
      <c r="BF27" s="67">
        <f t="shared" si="2"/>
        <v>1</v>
      </c>
      <c r="BG27" s="67">
        <f t="shared" si="3"/>
        <v>0</v>
      </c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9"/>
      <c r="BT27" s="69"/>
      <c r="BU27" s="69"/>
      <c r="BV27" s="69"/>
      <c r="BW27" s="69"/>
      <c r="BX27" s="69"/>
      <c r="BY27" s="69"/>
      <c r="BZ27" s="70">
        <f t="shared" si="4"/>
        <v>0</v>
      </c>
      <c r="CA27" s="70">
        <f t="shared" si="5"/>
        <v>0</v>
      </c>
      <c r="CB27" s="70">
        <f t="shared" si="6"/>
        <v>0</v>
      </c>
      <c r="CC27" s="71">
        <v>2</v>
      </c>
      <c r="CD27" s="71">
        <v>2</v>
      </c>
      <c r="CE27" s="71">
        <v>2</v>
      </c>
      <c r="CF27" s="71">
        <v>1</v>
      </c>
      <c r="CG27" s="71">
        <v>2</v>
      </c>
      <c r="CH27" s="71">
        <v>2</v>
      </c>
      <c r="CI27" s="71">
        <v>2</v>
      </c>
      <c r="CJ27" s="71">
        <v>2</v>
      </c>
      <c r="CK27" s="71">
        <v>2</v>
      </c>
      <c r="CL27" s="68"/>
      <c r="CM27" s="68"/>
      <c r="CN27" s="72">
        <f t="shared" si="7"/>
        <v>17</v>
      </c>
      <c r="CO27" s="73"/>
      <c r="CP27" s="73"/>
      <c r="CQ27" s="73"/>
      <c r="CR27" s="73"/>
      <c r="CS27" s="74"/>
      <c r="CT27" s="105"/>
      <c r="CU27" s="59" t="s">
        <v>650</v>
      </c>
    </row>
    <row r="28" spans="1:99" ht="13.5" customHeight="1">
      <c r="A28" s="60" t="s">
        <v>77</v>
      </c>
      <c r="B28" s="61" t="s">
        <v>66</v>
      </c>
      <c r="C28" s="61"/>
      <c r="D28" s="62"/>
      <c r="E28" s="62" t="s">
        <v>258</v>
      </c>
      <c r="F28" s="61" t="s">
        <v>398</v>
      </c>
      <c r="G28" s="62" t="s">
        <v>78</v>
      </c>
      <c r="H28" s="62" t="s">
        <v>78</v>
      </c>
      <c r="I28" s="62" t="s">
        <v>473</v>
      </c>
      <c r="J28" s="61" t="s">
        <v>475</v>
      </c>
      <c r="K28" s="62" t="s">
        <v>608</v>
      </c>
      <c r="L28" s="62" t="s">
        <v>609</v>
      </c>
      <c r="M28" s="62" t="s">
        <v>598</v>
      </c>
      <c r="N28" s="62" t="s">
        <v>599</v>
      </c>
      <c r="O28" s="62" t="s">
        <v>600</v>
      </c>
      <c r="P28" s="62"/>
      <c r="Q28" s="35" t="s">
        <v>601</v>
      </c>
      <c r="R28" s="63">
        <v>35</v>
      </c>
      <c r="S28" s="63">
        <v>17</v>
      </c>
      <c r="T28" s="63">
        <v>40</v>
      </c>
      <c r="U28" s="63">
        <v>20</v>
      </c>
      <c r="V28" s="63">
        <v>37</v>
      </c>
      <c r="W28" s="63">
        <v>21</v>
      </c>
      <c r="X28" s="63">
        <v>43</v>
      </c>
      <c r="Y28" s="63">
        <v>19</v>
      </c>
      <c r="Z28" s="63">
        <v>39</v>
      </c>
      <c r="AA28" s="63">
        <v>19</v>
      </c>
      <c r="AB28" s="63">
        <v>40</v>
      </c>
      <c r="AC28" s="63">
        <v>16</v>
      </c>
      <c r="AD28" s="63">
        <v>49</v>
      </c>
      <c r="AE28" s="63">
        <v>25</v>
      </c>
      <c r="AF28" s="63">
        <v>38</v>
      </c>
      <c r="AG28" s="63">
        <v>18</v>
      </c>
      <c r="AH28" s="63">
        <v>41</v>
      </c>
      <c r="AI28" s="63">
        <v>19</v>
      </c>
      <c r="AJ28" s="64">
        <f t="shared" si="0"/>
        <v>362</v>
      </c>
      <c r="AK28" s="64">
        <f t="shared" si="0"/>
        <v>174</v>
      </c>
      <c r="AL28" s="64">
        <f t="shared" si="1"/>
        <v>188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>
        <v>1</v>
      </c>
      <c r="AZ28" s="65">
        <v>1</v>
      </c>
      <c r="BA28" s="66"/>
      <c r="BB28" s="65"/>
      <c r="BC28" s="65">
        <v>1</v>
      </c>
      <c r="BD28" s="65">
        <v>1</v>
      </c>
      <c r="BE28" s="67">
        <f t="shared" si="2"/>
        <v>2</v>
      </c>
      <c r="BF28" s="67">
        <f t="shared" si="2"/>
        <v>2</v>
      </c>
      <c r="BG28" s="67">
        <f t="shared" si="3"/>
        <v>0</v>
      </c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9"/>
      <c r="BT28" s="69"/>
      <c r="BU28" s="69"/>
      <c r="BV28" s="69"/>
      <c r="BW28" s="69"/>
      <c r="BX28" s="69"/>
      <c r="BY28" s="69"/>
      <c r="BZ28" s="70">
        <f t="shared" si="4"/>
        <v>0</v>
      </c>
      <c r="CA28" s="70">
        <f t="shared" si="5"/>
        <v>0</v>
      </c>
      <c r="CB28" s="70">
        <f t="shared" si="6"/>
        <v>0</v>
      </c>
      <c r="CC28" s="71">
        <v>2</v>
      </c>
      <c r="CD28" s="71">
        <v>2</v>
      </c>
      <c r="CE28" s="71">
        <v>2</v>
      </c>
      <c r="CF28" s="71">
        <v>2</v>
      </c>
      <c r="CG28" s="71">
        <v>2</v>
      </c>
      <c r="CH28" s="71">
        <v>2</v>
      </c>
      <c r="CI28" s="71">
        <v>2</v>
      </c>
      <c r="CJ28" s="71">
        <v>2</v>
      </c>
      <c r="CK28" s="71">
        <v>2</v>
      </c>
      <c r="CL28" s="68"/>
      <c r="CM28" s="68"/>
      <c r="CN28" s="72">
        <f t="shared" si="7"/>
        <v>18</v>
      </c>
      <c r="CO28" s="73"/>
      <c r="CP28" s="73"/>
      <c r="CQ28" s="73"/>
      <c r="CR28" s="73"/>
      <c r="CS28" s="74"/>
      <c r="CT28" s="105"/>
      <c r="CU28" s="59" t="s">
        <v>651</v>
      </c>
    </row>
    <row r="29" spans="1:99" ht="13.5" customHeight="1">
      <c r="A29" s="60" t="s">
        <v>77</v>
      </c>
      <c r="B29" s="61" t="s">
        <v>66</v>
      </c>
      <c r="C29" s="61"/>
      <c r="D29" s="62"/>
      <c r="E29" s="62" t="s">
        <v>259</v>
      </c>
      <c r="F29" s="61" t="s">
        <v>1070</v>
      </c>
      <c r="G29" s="62" t="s">
        <v>78</v>
      </c>
      <c r="H29" s="62" t="s">
        <v>78</v>
      </c>
      <c r="I29" s="62" t="s">
        <v>473</v>
      </c>
      <c r="J29" s="61" t="s">
        <v>476</v>
      </c>
      <c r="K29" s="62" t="s">
        <v>608</v>
      </c>
      <c r="L29" s="62" t="s">
        <v>609</v>
      </c>
      <c r="M29" s="62" t="s">
        <v>598</v>
      </c>
      <c r="N29" s="62" t="s">
        <v>599</v>
      </c>
      <c r="O29" s="62" t="s">
        <v>600</v>
      </c>
      <c r="P29" s="62"/>
      <c r="Q29" s="35" t="s">
        <v>601</v>
      </c>
      <c r="R29" s="63">
        <v>55</v>
      </c>
      <c r="S29" s="63">
        <v>23</v>
      </c>
      <c r="T29" s="63">
        <v>61</v>
      </c>
      <c r="U29" s="63">
        <v>32</v>
      </c>
      <c r="V29" s="63">
        <v>64</v>
      </c>
      <c r="W29" s="63">
        <v>34</v>
      </c>
      <c r="X29" s="63">
        <v>58</v>
      </c>
      <c r="Y29" s="63">
        <v>27</v>
      </c>
      <c r="Z29" s="63">
        <v>51</v>
      </c>
      <c r="AA29" s="63">
        <v>28</v>
      </c>
      <c r="AB29" s="63">
        <v>65</v>
      </c>
      <c r="AC29" s="63">
        <v>30</v>
      </c>
      <c r="AD29" s="63">
        <v>67</v>
      </c>
      <c r="AE29" s="63">
        <v>32</v>
      </c>
      <c r="AF29" s="63">
        <v>76</v>
      </c>
      <c r="AG29" s="63">
        <v>36</v>
      </c>
      <c r="AH29" s="63">
        <v>67</v>
      </c>
      <c r="AI29" s="63">
        <v>45</v>
      </c>
      <c r="AJ29" s="64">
        <f t="shared" si="0"/>
        <v>564</v>
      </c>
      <c r="AK29" s="64">
        <f t="shared" si="0"/>
        <v>287</v>
      </c>
      <c r="AL29" s="64">
        <f t="shared" si="1"/>
        <v>277</v>
      </c>
      <c r="AM29" s="65"/>
      <c r="AN29" s="65"/>
      <c r="AO29" s="65"/>
      <c r="AP29" s="65"/>
      <c r="AQ29" s="65"/>
      <c r="AR29" s="65"/>
      <c r="AS29" s="65">
        <v>1</v>
      </c>
      <c r="AT29" s="65">
        <v>0</v>
      </c>
      <c r="AU29" s="65"/>
      <c r="AV29" s="65"/>
      <c r="AW29" s="65">
        <v>3</v>
      </c>
      <c r="AX29" s="65">
        <v>0</v>
      </c>
      <c r="AY29" s="65">
        <v>7</v>
      </c>
      <c r="AZ29" s="65">
        <v>2</v>
      </c>
      <c r="BA29" s="66">
        <v>9</v>
      </c>
      <c r="BB29" s="65">
        <v>5</v>
      </c>
      <c r="BC29" s="65">
        <v>8</v>
      </c>
      <c r="BD29" s="65">
        <v>4</v>
      </c>
      <c r="BE29" s="67">
        <f t="shared" si="2"/>
        <v>28</v>
      </c>
      <c r="BF29" s="67">
        <f t="shared" si="2"/>
        <v>11</v>
      </c>
      <c r="BG29" s="67">
        <f t="shared" si="3"/>
        <v>17</v>
      </c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9"/>
      <c r="BT29" s="69"/>
      <c r="BU29" s="69"/>
      <c r="BV29" s="69"/>
      <c r="BW29" s="69"/>
      <c r="BX29" s="69"/>
      <c r="BY29" s="69"/>
      <c r="BZ29" s="70">
        <f t="shared" si="4"/>
        <v>0</v>
      </c>
      <c r="CA29" s="70">
        <f t="shared" si="5"/>
        <v>0</v>
      </c>
      <c r="CB29" s="70">
        <f t="shared" si="6"/>
        <v>0</v>
      </c>
      <c r="CC29" s="71">
        <v>2</v>
      </c>
      <c r="CD29" s="71">
        <v>2</v>
      </c>
      <c r="CE29" s="71">
        <v>2</v>
      </c>
      <c r="CF29" s="71">
        <v>2</v>
      </c>
      <c r="CG29" s="71">
        <v>2</v>
      </c>
      <c r="CH29" s="71">
        <v>2</v>
      </c>
      <c r="CI29" s="71">
        <v>2</v>
      </c>
      <c r="CJ29" s="71">
        <v>2</v>
      </c>
      <c r="CK29" s="71">
        <v>2</v>
      </c>
      <c r="CL29" s="68"/>
      <c r="CM29" s="68"/>
      <c r="CN29" s="72">
        <f t="shared" si="7"/>
        <v>18</v>
      </c>
      <c r="CO29" s="73"/>
      <c r="CP29" s="73"/>
      <c r="CQ29" s="73"/>
      <c r="CR29" s="73"/>
      <c r="CS29" s="74"/>
      <c r="CT29" s="105"/>
      <c r="CU29" s="59" t="s">
        <v>652</v>
      </c>
    </row>
    <row r="30" spans="1:99" ht="13.5" customHeight="1">
      <c r="A30" s="60" t="s">
        <v>77</v>
      </c>
      <c r="B30" s="61" t="s">
        <v>66</v>
      </c>
      <c r="C30" s="61"/>
      <c r="D30" s="62"/>
      <c r="E30" s="62" t="s">
        <v>260</v>
      </c>
      <c r="F30" s="61" t="s">
        <v>399</v>
      </c>
      <c r="G30" s="62" t="s">
        <v>78</v>
      </c>
      <c r="H30" s="62" t="s">
        <v>78</v>
      </c>
      <c r="I30" s="62" t="s">
        <v>473</v>
      </c>
      <c r="J30" s="61" t="s">
        <v>477</v>
      </c>
      <c r="K30" s="62" t="s">
        <v>608</v>
      </c>
      <c r="L30" s="62" t="s">
        <v>609</v>
      </c>
      <c r="M30" s="62" t="s">
        <v>598</v>
      </c>
      <c r="N30" s="62" t="s">
        <v>599</v>
      </c>
      <c r="O30" s="62" t="s">
        <v>600</v>
      </c>
      <c r="P30" s="62" t="s">
        <v>610</v>
      </c>
      <c r="Q30" s="35" t="s">
        <v>601</v>
      </c>
      <c r="R30" s="63">
        <v>22</v>
      </c>
      <c r="S30" s="63">
        <v>8</v>
      </c>
      <c r="T30" s="63">
        <v>34</v>
      </c>
      <c r="U30" s="63">
        <v>13</v>
      </c>
      <c r="V30" s="63">
        <v>32</v>
      </c>
      <c r="W30" s="63">
        <v>15</v>
      </c>
      <c r="X30" s="63">
        <v>27</v>
      </c>
      <c r="Y30" s="63">
        <v>14</v>
      </c>
      <c r="Z30" s="63">
        <v>25</v>
      </c>
      <c r="AA30" s="63">
        <v>13</v>
      </c>
      <c r="AB30" s="63">
        <v>36</v>
      </c>
      <c r="AC30" s="63">
        <v>15</v>
      </c>
      <c r="AD30" s="63">
        <v>37</v>
      </c>
      <c r="AE30" s="63">
        <v>20</v>
      </c>
      <c r="AF30" s="63">
        <v>38</v>
      </c>
      <c r="AG30" s="63">
        <v>19</v>
      </c>
      <c r="AH30" s="63">
        <v>32</v>
      </c>
      <c r="AI30" s="63">
        <v>14</v>
      </c>
      <c r="AJ30" s="64">
        <f t="shared" si="0"/>
        <v>283</v>
      </c>
      <c r="AK30" s="64">
        <f t="shared" si="0"/>
        <v>131</v>
      </c>
      <c r="AL30" s="64">
        <f t="shared" si="1"/>
        <v>152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>
        <v>1</v>
      </c>
      <c r="AX30" s="65">
        <v>1</v>
      </c>
      <c r="AY30" s="65">
        <v>2</v>
      </c>
      <c r="AZ30" s="65">
        <v>0</v>
      </c>
      <c r="BA30" s="66">
        <v>2</v>
      </c>
      <c r="BB30" s="65">
        <v>1</v>
      </c>
      <c r="BC30" s="65"/>
      <c r="BD30" s="65"/>
      <c r="BE30" s="67">
        <f t="shared" si="2"/>
        <v>5</v>
      </c>
      <c r="BF30" s="67">
        <f t="shared" si="2"/>
        <v>2</v>
      </c>
      <c r="BG30" s="67">
        <f t="shared" si="3"/>
        <v>3</v>
      </c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9"/>
      <c r="BT30" s="69"/>
      <c r="BU30" s="69"/>
      <c r="BV30" s="69"/>
      <c r="BW30" s="69"/>
      <c r="BX30" s="69"/>
      <c r="BY30" s="69"/>
      <c r="BZ30" s="70">
        <f t="shared" si="4"/>
        <v>0</v>
      </c>
      <c r="CA30" s="70">
        <f t="shared" si="5"/>
        <v>0</v>
      </c>
      <c r="CB30" s="70">
        <f t="shared" si="6"/>
        <v>0</v>
      </c>
      <c r="CC30" s="71">
        <v>2</v>
      </c>
      <c r="CD30" s="71">
        <v>2</v>
      </c>
      <c r="CE30" s="71">
        <v>2</v>
      </c>
      <c r="CF30" s="71">
        <v>1</v>
      </c>
      <c r="CG30" s="71">
        <v>1</v>
      </c>
      <c r="CH30" s="71">
        <v>2</v>
      </c>
      <c r="CI30" s="71">
        <v>2</v>
      </c>
      <c r="CJ30" s="71">
        <v>2</v>
      </c>
      <c r="CK30" s="71">
        <v>1</v>
      </c>
      <c r="CL30" s="68"/>
      <c r="CM30" s="68"/>
      <c r="CN30" s="72">
        <f t="shared" si="7"/>
        <v>15</v>
      </c>
      <c r="CO30" s="73"/>
      <c r="CP30" s="73"/>
      <c r="CQ30" s="73"/>
      <c r="CR30" s="73"/>
      <c r="CS30" s="74"/>
      <c r="CT30" s="105"/>
      <c r="CU30" s="59" t="s">
        <v>653</v>
      </c>
    </row>
    <row r="31" spans="1:99" ht="13.5" customHeight="1">
      <c r="A31" s="60" t="s">
        <v>77</v>
      </c>
      <c r="B31" s="61" t="s">
        <v>66</v>
      </c>
      <c r="C31" s="61"/>
      <c r="D31" s="62"/>
      <c r="E31" s="62" t="s">
        <v>261</v>
      </c>
      <c r="F31" s="61" t="s">
        <v>400</v>
      </c>
      <c r="G31" s="62" t="s">
        <v>78</v>
      </c>
      <c r="H31" s="62" t="s">
        <v>78</v>
      </c>
      <c r="I31" s="62" t="s">
        <v>473</v>
      </c>
      <c r="J31" s="61" t="s">
        <v>478</v>
      </c>
      <c r="K31" s="62" t="s">
        <v>608</v>
      </c>
      <c r="L31" s="62" t="s">
        <v>609</v>
      </c>
      <c r="M31" s="62" t="s">
        <v>598</v>
      </c>
      <c r="N31" s="62" t="s">
        <v>599</v>
      </c>
      <c r="O31" s="62" t="s">
        <v>600</v>
      </c>
      <c r="P31" s="62"/>
      <c r="Q31" s="35" t="s">
        <v>601</v>
      </c>
      <c r="R31" s="63">
        <v>75</v>
      </c>
      <c r="S31" s="63">
        <v>38</v>
      </c>
      <c r="T31" s="63">
        <v>52</v>
      </c>
      <c r="U31" s="63">
        <v>24</v>
      </c>
      <c r="V31" s="63">
        <v>61</v>
      </c>
      <c r="W31" s="63">
        <v>23</v>
      </c>
      <c r="X31" s="63">
        <v>78</v>
      </c>
      <c r="Y31" s="63">
        <v>38</v>
      </c>
      <c r="Z31" s="63">
        <v>88</v>
      </c>
      <c r="AA31" s="63">
        <v>24</v>
      </c>
      <c r="AB31" s="63">
        <v>72</v>
      </c>
      <c r="AC31" s="63">
        <v>34</v>
      </c>
      <c r="AD31" s="63">
        <v>69</v>
      </c>
      <c r="AE31" s="63">
        <v>30</v>
      </c>
      <c r="AF31" s="63">
        <v>50</v>
      </c>
      <c r="AG31" s="63">
        <v>29</v>
      </c>
      <c r="AH31" s="63">
        <v>61</v>
      </c>
      <c r="AI31" s="63">
        <v>34</v>
      </c>
      <c r="AJ31" s="64">
        <f t="shared" si="0"/>
        <v>606</v>
      </c>
      <c r="AK31" s="64">
        <f t="shared" si="0"/>
        <v>274</v>
      </c>
      <c r="AL31" s="64">
        <f t="shared" si="1"/>
        <v>332</v>
      </c>
      <c r="AM31" s="65"/>
      <c r="AN31" s="65"/>
      <c r="AO31" s="65">
        <v>1</v>
      </c>
      <c r="AP31" s="65">
        <v>1</v>
      </c>
      <c r="AQ31" s="65"/>
      <c r="AR31" s="65"/>
      <c r="AS31" s="65"/>
      <c r="AT31" s="65"/>
      <c r="AU31" s="65">
        <v>3</v>
      </c>
      <c r="AV31" s="65">
        <v>2</v>
      </c>
      <c r="AW31" s="65">
        <v>8</v>
      </c>
      <c r="AX31" s="65">
        <v>3</v>
      </c>
      <c r="AY31" s="65">
        <v>1</v>
      </c>
      <c r="AZ31" s="65">
        <v>1</v>
      </c>
      <c r="BA31" s="66">
        <v>1</v>
      </c>
      <c r="BB31" s="65">
        <v>1</v>
      </c>
      <c r="BC31" s="65"/>
      <c r="BD31" s="65"/>
      <c r="BE31" s="67">
        <f t="shared" si="2"/>
        <v>14</v>
      </c>
      <c r="BF31" s="67">
        <f t="shared" si="2"/>
        <v>8</v>
      </c>
      <c r="BG31" s="67">
        <f t="shared" si="3"/>
        <v>6</v>
      </c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9"/>
      <c r="BT31" s="69"/>
      <c r="BU31" s="69"/>
      <c r="BV31" s="69"/>
      <c r="BW31" s="69"/>
      <c r="BX31" s="69"/>
      <c r="BY31" s="69"/>
      <c r="BZ31" s="70">
        <f t="shared" si="4"/>
        <v>0</v>
      </c>
      <c r="CA31" s="70">
        <f t="shared" si="5"/>
        <v>0</v>
      </c>
      <c r="CB31" s="70">
        <f t="shared" si="6"/>
        <v>0</v>
      </c>
      <c r="CC31" s="71">
        <v>3</v>
      </c>
      <c r="CD31" s="71">
        <v>2</v>
      </c>
      <c r="CE31" s="71">
        <v>2</v>
      </c>
      <c r="CF31" s="71">
        <v>3</v>
      </c>
      <c r="CG31" s="71">
        <v>3</v>
      </c>
      <c r="CH31" s="71">
        <v>2</v>
      </c>
      <c r="CI31" s="71">
        <v>2</v>
      </c>
      <c r="CJ31" s="71">
        <v>2</v>
      </c>
      <c r="CK31" s="71">
        <v>2</v>
      </c>
      <c r="CL31" s="68"/>
      <c r="CM31" s="68"/>
      <c r="CN31" s="72">
        <f t="shared" si="7"/>
        <v>21</v>
      </c>
      <c r="CO31" s="73"/>
      <c r="CP31" s="73"/>
      <c r="CQ31" s="73"/>
      <c r="CR31" s="73"/>
      <c r="CS31" s="74"/>
      <c r="CT31" s="105"/>
      <c r="CU31" s="59" t="s">
        <v>654</v>
      </c>
    </row>
    <row r="32" spans="1:99" ht="13.5" customHeight="1">
      <c r="A32" s="60" t="s">
        <v>77</v>
      </c>
      <c r="B32" s="61" t="s">
        <v>66</v>
      </c>
      <c r="C32" s="61"/>
      <c r="D32" s="62"/>
      <c r="E32" s="62" t="s">
        <v>262</v>
      </c>
      <c r="F32" s="61" t="s">
        <v>401</v>
      </c>
      <c r="G32" s="62" t="s">
        <v>78</v>
      </c>
      <c r="H32" s="62" t="s">
        <v>78</v>
      </c>
      <c r="I32" s="62" t="s">
        <v>473</v>
      </c>
      <c r="J32" s="61" t="s">
        <v>479</v>
      </c>
      <c r="K32" s="62" t="s">
        <v>608</v>
      </c>
      <c r="L32" s="62" t="s">
        <v>609</v>
      </c>
      <c r="M32" s="62" t="s">
        <v>598</v>
      </c>
      <c r="N32" s="62" t="s">
        <v>599</v>
      </c>
      <c r="O32" s="62" t="s">
        <v>600</v>
      </c>
      <c r="P32" s="62"/>
      <c r="Q32" s="35" t="s">
        <v>601</v>
      </c>
      <c r="R32" s="63">
        <v>25</v>
      </c>
      <c r="S32" s="63">
        <v>8</v>
      </c>
      <c r="T32" s="63">
        <v>39</v>
      </c>
      <c r="U32" s="63">
        <v>20</v>
      </c>
      <c r="V32" s="63">
        <v>42</v>
      </c>
      <c r="W32" s="63">
        <v>22</v>
      </c>
      <c r="X32" s="63">
        <v>48</v>
      </c>
      <c r="Y32" s="63">
        <v>29</v>
      </c>
      <c r="Z32" s="63">
        <v>37</v>
      </c>
      <c r="AA32" s="63">
        <v>16</v>
      </c>
      <c r="AB32" s="63">
        <v>42</v>
      </c>
      <c r="AC32" s="63">
        <v>21</v>
      </c>
      <c r="AD32" s="63">
        <v>52</v>
      </c>
      <c r="AE32" s="63">
        <v>30</v>
      </c>
      <c r="AF32" s="63">
        <v>38</v>
      </c>
      <c r="AG32" s="63">
        <v>18</v>
      </c>
      <c r="AH32" s="63">
        <v>46</v>
      </c>
      <c r="AI32" s="63">
        <v>17</v>
      </c>
      <c r="AJ32" s="64">
        <f t="shared" si="0"/>
        <v>369</v>
      </c>
      <c r="AK32" s="64">
        <f t="shared" si="0"/>
        <v>181</v>
      </c>
      <c r="AL32" s="64">
        <f t="shared" si="1"/>
        <v>188</v>
      </c>
      <c r="AM32" s="65">
        <v>1</v>
      </c>
      <c r="AN32" s="65">
        <v>1</v>
      </c>
      <c r="AO32" s="65">
        <v>1</v>
      </c>
      <c r="AP32" s="65">
        <v>0</v>
      </c>
      <c r="AQ32" s="65"/>
      <c r="AR32" s="65"/>
      <c r="AS32" s="65"/>
      <c r="AT32" s="65"/>
      <c r="AU32" s="65">
        <v>1</v>
      </c>
      <c r="AV32" s="65">
        <v>0</v>
      </c>
      <c r="AW32" s="65"/>
      <c r="AX32" s="65"/>
      <c r="AY32" s="65"/>
      <c r="AZ32" s="65"/>
      <c r="BA32" s="66"/>
      <c r="BB32" s="65"/>
      <c r="BC32" s="65"/>
      <c r="BD32" s="65"/>
      <c r="BE32" s="67">
        <f t="shared" si="2"/>
        <v>3</v>
      </c>
      <c r="BF32" s="67">
        <f t="shared" si="2"/>
        <v>1</v>
      </c>
      <c r="BG32" s="67">
        <f t="shared" si="3"/>
        <v>2</v>
      </c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9"/>
      <c r="BT32" s="69"/>
      <c r="BU32" s="69"/>
      <c r="BV32" s="69"/>
      <c r="BW32" s="69"/>
      <c r="BX32" s="69"/>
      <c r="BY32" s="69"/>
      <c r="BZ32" s="70">
        <f t="shared" si="4"/>
        <v>0</v>
      </c>
      <c r="CA32" s="70">
        <f t="shared" si="5"/>
        <v>0</v>
      </c>
      <c r="CB32" s="70">
        <f t="shared" si="6"/>
        <v>0</v>
      </c>
      <c r="CC32" s="71">
        <v>2</v>
      </c>
      <c r="CD32" s="71">
        <v>2</v>
      </c>
      <c r="CE32" s="71">
        <v>2</v>
      </c>
      <c r="CF32" s="71">
        <v>2</v>
      </c>
      <c r="CG32" s="71">
        <v>2</v>
      </c>
      <c r="CH32" s="71">
        <v>2</v>
      </c>
      <c r="CI32" s="71">
        <v>2</v>
      </c>
      <c r="CJ32" s="71">
        <v>2</v>
      </c>
      <c r="CK32" s="71">
        <v>2</v>
      </c>
      <c r="CL32" s="68"/>
      <c r="CM32" s="68"/>
      <c r="CN32" s="72">
        <f t="shared" si="7"/>
        <v>18</v>
      </c>
      <c r="CO32" s="73"/>
      <c r="CP32" s="73"/>
      <c r="CQ32" s="73"/>
      <c r="CR32" s="73"/>
      <c r="CS32" s="74"/>
      <c r="CT32" s="105"/>
      <c r="CU32" s="59" t="s">
        <v>655</v>
      </c>
    </row>
    <row r="33" spans="1:99" ht="13.5" customHeight="1">
      <c r="A33" s="60" t="s">
        <v>77</v>
      </c>
      <c r="B33" s="61" t="s">
        <v>66</v>
      </c>
      <c r="C33" s="61"/>
      <c r="D33" s="62"/>
      <c r="E33" s="62" t="s">
        <v>263</v>
      </c>
      <c r="F33" s="61" t="s">
        <v>402</v>
      </c>
      <c r="G33" s="62" t="s">
        <v>78</v>
      </c>
      <c r="H33" s="62" t="s">
        <v>78</v>
      </c>
      <c r="I33" s="62" t="s">
        <v>473</v>
      </c>
      <c r="J33" s="61" t="s">
        <v>480</v>
      </c>
      <c r="K33" s="62" t="s">
        <v>608</v>
      </c>
      <c r="L33" s="62" t="s">
        <v>609</v>
      </c>
      <c r="M33" s="62" t="s">
        <v>598</v>
      </c>
      <c r="N33" s="62" t="s">
        <v>599</v>
      </c>
      <c r="O33" s="62" t="s">
        <v>600</v>
      </c>
      <c r="P33" s="62"/>
      <c r="Q33" s="35" t="s">
        <v>601</v>
      </c>
      <c r="R33" s="63">
        <v>14</v>
      </c>
      <c r="S33" s="63">
        <v>6</v>
      </c>
      <c r="T33" s="63">
        <v>13</v>
      </c>
      <c r="U33" s="63">
        <v>6</v>
      </c>
      <c r="V33" s="63">
        <v>21</v>
      </c>
      <c r="W33" s="63">
        <v>11</v>
      </c>
      <c r="X33" s="63">
        <v>9</v>
      </c>
      <c r="Y33" s="63">
        <v>5</v>
      </c>
      <c r="Z33" s="63">
        <v>18</v>
      </c>
      <c r="AA33" s="63">
        <v>10</v>
      </c>
      <c r="AB33" s="63">
        <v>11</v>
      </c>
      <c r="AC33" s="63">
        <v>7</v>
      </c>
      <c r="AD33" s="63">
        <v>11</v>
      </c>
      <c r="AE33" s="63">
        <v>4</v>
      </c>
      <c r="AF33" s="63">
        <v>12</v>
      </c>
      <c r="AG33" s="63">
        <v>5</v>
      </c>
      <c r="AH33" s="63">
        <v>14</v>
      </c>
      <c r="AI33" s="63">
        <v>6</v>
      </c>
      <c r="AJ33" s="64">
        <f t="shared" si="0"/>
        <v>123</v>
      </c>
      <c r="AK33" s="64">
        <f t="shared" si="0"/>
        <v>60</v>
      </c>
      <c r="AL33" s="64">
        <f t="shared" si="1"/>
        <v>63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65"/>
      <c r="BC33" s="65"/>
      <c r="BD33" s="65"/>
      <c r="BE33" s="67">
        <f t="shared" si="2"/>
        <v>0</v>
      </c>
      <c r="BF33" s="67">
        <f t="shared" si="2"/>
        <v>0</v>
      </c>
      <c r="BG33" s="67">
        <f t="shared" si="3"/>
        <v>0</v>
      </c>
      <c r="BH33" s="68">
        <v>14</v>
      </c>
      <c r="BI33" s="68">
        <v>6</v>
      </c>
      <c r="BJ33" s="68">
        <v>13</v>
      </c>
      <c r="BK33" s="68">
        <v>6</v>
      </c>
      <c r="BL33" s="68">
        <v>21</v>
      </c>
      <c r="BM33" s="68">
        <v>11</v>
      </c>
      <c r="BN33" s="68">
        <v>9</v>
      </c>
      <c r="BO33" s="68">
        <v>5</v>
      </c>
      <c r="BP33" s="68"/>
      <c r="BQ33" s="68"/>
      <c r="BR33" s="68">
        <v>11</v>
      </c>
      <c r="BS33" s="69">
        <v>7</v>
      </c>
      <c r="BT33" s="69">
        <v>11</v>
      </c>
      <c r="BU33" s="69">
        <v>4</v>
      </c>
      <c r="BV33" s="69">
        <v>12</v>
      </c>
      <c r="BW33" s="69">
        <v>5</v>
      </c>
      <c r="BX33" s="69">
        <v>14</v>
      </c>
      <c r="BY33" s="69">
        <v>6</v>
      </c>
      <c r="BZ33" s="70">
        <f t="shared" si="4"/>
        <v>105</v>
      </c>
      <c r="CA33" s="70">
        <f t="shared" si="5"/>
        <v>50</v>
      </c>
      <c r="CB33" s="70">
        <f t="shared" si="6"/>
        <v>55</v>
      </c>
      <c r="CC33" s="71"/>
      <c r="CD33" s="71"/>
      <c r="CE33" s="71"/>
      <c r="CF33" s="71"/>
      <c r="CG33" s="71">
        <v>1</v>
      </c>
      <c r="CH33" s="71"/>
      <c r="CI33" s="71"/>
      <c r="CJ33" s="71"/>
      <c r="CK33" s="71"/>
      <c r="CL33" s="68">
        <v>4</v>
      </c>
      <c r="CM33" s="68" t="s">
        <v>910</v>
      </c>
      <c r="CN33" s="72">
        <f t="shared" si="7"/>
        <v>5</v>
      </c>
      <c r="CO33" s="73"/>
      <c r="CP33" s="73"/>
      <c r="CQ33" s="73"/>
      <c r="CR33" s="73"/>
      <c r="CS33" s="74"/>
      <c r="CT33" s="105"/>
      <c r="CU33" s="59" t="s">
        <v>656</v>
      </c>
    </row>
    <row r="34" spans="1:99" ht="13.5" customHeight="1">
      <c r="A34" s="60" t="s">
        <v>77</v>
      </c>
      <c r="B34" s="61" t="s">
        <v>66</v>
      </c>
      <c r="C34" s="61"/>
      <c r="D34" s="62"/>
      <c r="E34" s="62" t="s">
        <v>264</v>
      </c>
      <c r="F34" s="61" t="s">
        <v>403</v>
      </c>
      <c r="G34" s="62" t="s">
        <v>78</v>
      </c>
      <c r="H34" s="62" t="s">
        <v>78</v>
      </c>
      <c r="I34" s="62" t="s">
        <v>473</v>
      </c>
      <c r="J34" s="61" t="s">
        <v>481</v>
      </c>
      <c r="K34" s="62" t="s">
        <v>608</v>
      </c>
      <c r="L34" s="62" t="s">
        <v>609</v>
      </c>
      <c r="M34" s="62" t="s">
        <v>598</v>
      </c>
      <c r="N34" s="62" t="s">
        <v>599</v>
      </c>
      <c r="O34" s="62" t="s">
        <v>600</v>
      </c>
      <c r="P34" s="62"/>
      <c r="Q34" s="35" t="s">
        <v>601</v>
      </c>
      <c r="R34" s="63">
        <v>25</v>
      </c>
      <c r="S34" s="63">
        <v>11</v>
      </c>
      <c r="T34" s="63">
        <v>34</v>
      </c>
      <c r="U34" s="63">
        <v>16</v>
      </c>
      <c r="V34" s="63">
        <v>27</v>
      </c>
      <c r="W34" s="63">
        <v>13</v>
      </c>
      <c r="X34" s="63">
        <v>35</v>
      </c>
      <c r="Y34" s="63">
        <v>18</v>
      </c>
      <c r="Z34" s="63">
        <v>25</v>
      </c>
      <c r="AA34" s="63">
        <v>13</v>
      </c>
      <c r="AB34" s="63">
        <v>29</v>
      </c>
      <c r="AC34" s="63">
        <v>12</v>
      </c>
      <c r="AD34" s="63">
        <v>22</v>
      </c>
      <c r="AE34" s="63">
        <v>13</v>
      </c>
      <c r="AF34" s="63">
        <v>43</v>
      </c>
      <c r="AG34" s="63">
        <v>22</v>
      </c>
      <c r="AH34" s="63">
        <v>26</v>
      </c>
      <c r="AI34" s="63">
        <v>7</v>
      </c>
      <c r="AJ34" s="64">
        <f t="shared" si="0"/>
        <v>266</v>
      </c>
      <c r="AK34" s="64">
        <f t="shared" si="0"/>
        <v>125</v>
      </c>
      <c r="AL34" s="64">
        <f t="shared" si="1"/>
        <v>141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>
        <v>1</v>
      </c>
      <c r="AX34" s="65">
        <v>1</v>
      </c>
      <c r="AY34" s="65">
        <v>2</v>
      </c>
      <c r="AZ34" s="65">
        <v>2</v>
      </c>
      <c r="BA34" s="66">
        <v>1</v>
      </c>
      <c r="BB34" s="65">
        <v>0</v>
      </c>
      <c r="BC34" s="65">
        <v>1</v>
      </c>
      <c r="BD34" s="65">
        <v>1</v>
      </c>
      <c r="BE34" s="67">
        <f t="shared" si="2"/>
        <v>5</v>
      </c>
      <c r="BF34" s="67">
        <f t="shared" si="2"/>
        <v>4</v>
      </c>
      <c r="BG34" s="67">
        <f t="shared" si="3"/>
        <v>1</v>
      </c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9"/>
      <c r="BT34" s="69"/>
      <c r="BU34" s="69"/>
      <c r="BV34" s="69"/>
      <c r="BW34" s="69"/>
      <c r="BX34" s="69"/>
      <c r="BY34" s="69"/>
      <c r="BZ34" s="70">
        <f t="shared" si="4"/>
        <v>0</v>
      </c>
      <c r="CA34" s="70">
        <f t="shared" si="5"/>
        <v>0</v>
      </c>
      <c r="CB34" s="70">
        <f t="shared" si="6"/>
        <v>0</v>
      </c>
      <c r="CC34" s="71">
        <v>1</v>
      </c>
      <c r="CD34" s="71">
        <v>1</v>
      </c>
      <c r="CE34" s="71">
        <v>1</v>
      </c>
      <c r="CF34" s="71">
        <v>1</v>
      </c>
      <c r="CG34" s="71">
        <v>1</v>
      </c>
      <c r="CH34" s="71">
        <v>1</v>
      </c>
      <c r="CI34" s="71">
        <v>1</v>
      </c>
      <c r="CJ34" s="71">
        <v>1</v>
      </c>
      <c r="CK34" s="71">
        <v>1</v>
      </c>
      <c r="CL34" s="68"/>
      <c r="CM34" s="68"/>
      <c r="CN34" s="72">
        <f t="shared" si="7"/>
        <v>9</v>
      </c>
      <c r="CO34" s="73"/>
      <c r="CP34" s="73"/>
      <c r="CQ34" s="73"/>
      <c r="CR34" s="73"/>
      <c r="CS34" s="74"/>
      <c r="CT34" s="105"/>
      <c r="CU34" s="59" t="s">
        <v>657</v>
      </c>
    </row>
    <row r="35" spans="1:99" ht="13.5" customHeight="1">
      <c r="A35" s="60" t="s">
        <v>77</v>
      </c>
      <c r="B35" s="61" t="s">
        <v>66</v>
      </c>
      <c r="C35" s="61"/>
      <c r="D35" s="62"/>
      <c r="E35" s="62" t="s">
        <v>265</v>
      </c>
      <c r="F35" s="61" t="s">
        <v>404</v>
      </c>
      <c r="G35" s="62" t="s">
        <v>78</v>
      </c>
      <c r="H35" s="62" t="s">
        <v>78</v>
      </c>
      <c r="I35" s="62" t="s">
        <v>473</v>
      </c>
      <c r="J35" s="61" t="s">
        <v>482</v>
      </c>
      <c r="K35" s="62" t="s">
        <v>608</v>
      </c>
      <c r="L35" s="62" t="s">
        <v>609</v>
      </c>
      <c r="M35" s="62" t="s">
        <v>598</v>
      </c>
      <c r="N35" s="62" t="s">
        <v>599</v>
      </c>
      <c r="O35" s="62" t="s">
        <v>600</v>
      </c>
      <c r="P35" s="62"/>
      <c r="Q35" s="35" t="s">
        <v>601</v>
      </c>
      <c r="R35" s="63">
        <v>7</v>
      </c>
      <c r="S35" s="63">
        <v>3</v>
      </c>
      <c r="T35" s="63">
        <v>12</v>
      </c>
      <c r="U35" s="63">
        <v>4</v>
      </c>
      <c r="V35" s="63">
        <v>13</v>
      </c>
      <c r="W35" s="63">
        <v>6</v>
      </c>
      <c r="X35" s="63">
        <v>10</v>
      </c>
      <c r="Y35" s="63">
        <v>6</v>
      </c>
      <c r="Z35" s="63">
        <v>10</v>
      </c>
      <c r="AA35" s="63">
        <v>7</v>
      </c>
      <c r="AB35" s="63">
        <v>14</v>
      </c>
      <c r="AC35" s="63">
        <v>8</v>
      </c>
      <c r="AD35" s="63">
        <v>12</v>
      </c>
      <c r="AE35" s="63">
        <v>4</v>
      </c>
      <c r="AF35" s="63">
        <v>12</v>
      </c>
      <c r="AG35" s="63">
        <v>7</v>
      </c>
      <c r="AH35" s="63">
        <v>8</v>
      </c>
      <c r="AI35" s="63">
        <v>6</v>
      </c>
      <c r="AJ35" s="64">
        <f t="shared" si="0"/>
        <v>98</v>
      </c>
      <c r="AK35" s="64">
        <f t="shared" si="0"/>
        <v>51</v>
      </c>
      <c r="AL35" s="64">
        <f t="shared" si="1"/>
        <v>47</v>
      </c>
      <c r="AM35" s="65"/>
      <c r="AN35" s="65"/>
      <c r="AO35" s="65">
        <v>1</v>
      </c>
      <c r="AP35" s="65">
        <v>0</v>
      </c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6"/>
      <c r="BB35" s="65"/>
      <c r="BC35" s="65"/>
      <c r="BD35" s="65"/>
      <c r="BE35" s="67">
        <f t="shared" si="2"/>
        <v>1</v>
      </c>
      <c r="BF35" s="67">
        <f t="shared" si="2"/>
        <v>0</v>
      </c>
      <c r="BG35" s="67">
        <f t="shared" si="3"/>
        <v>1</v>
      </c>
      <c r="BH35" s="68"/>
      <c r="BI35" s="68"/>
      <c r="BJ35" s="68"/>
      <c r="BK35" s="68"/>
      <c r="BL35" s="68">
        <v>13</v>
      </c>
      <c r="BM35" s="68">
        <v>6</v>
      </c>
      <c r="BN35" s="68"/>
      <c r="BO35" s="68"/>
      <c r="BP35" s="68">
        <v>10</v>
      </c>
      <c r="BQ35" s="68">
        <v>7</v>
      </c>
      <c r="BR35" s="68"/>
      <c r="BS35" s="69"/>
      <c r="BT35" s="69"/>
      <c r="BU35" s="69"/>
      <c r="BV35" s="69"/>
      <c r="BW35" s="69"/>
      <c r="BX35" s="69"/>
      <c r="BY35" s="69"/>
      <c r="BZ35" s="70">
        <f t="shared" si="4"/>
        <v>23</v>
      </c>
      <c r="CA35" s="70">
        <f t="shared" si="5"/>
        <v>13</v>
      </c>
      <c r="CB35" s="70">
        <f t="shared" si="6"/>
        <v>10</v>
      </c>
      <c r="CC35" s="71">
        <v>1</v>
      </c>
      <c r="CD35" s="71">
        <v>1</v>
      </c>
      <c r="CE35" s="71"/>
      <c r="CF35" s="71">
        <v>1</v>
      </c>
      <c r="CG35" s="71"/>
      <c r="CH35" s="71">
        <v>1</v>
      </c>
      <c r="CI35" s="71">
        <v>1</v>
      </c>
      <c r="CJ35" s="71">
        <v>1</v>
      </c>
      <c r="CK35" s="71">
        <v>1</v>
      </c>
      <c r="CL35" s="68">
        <v>1</v>
      </c>
      <c r="CM35" s="68">
        <v>35</v>
      </c>
      <c r="CN35" s="72">
        <f t="shared" si="7"/>
        <v>8</v>
      </c>
      <c r="CO35" s="73"/>
      <c r="CP35" s="73"/>
      <c r="CQ35" s="73"/>
      <c r="CR35" s="73"/>
      <c r="CS35" s="74"/>
      <c r="CT35" s="105"/>
      <c r="CU35" s="59" t="s">
        <v>658</v>
      </c>
    </row>
    <row r="36" spans="1:99" ht="13.5" customHeight="1">
      <c r="A36" s="60" t="s">
        <v>77</v>
      </c>
      <c r="B36" s="61" t="s">
        <v>66</v>
      </c>
      <c r="C36" s="61"/>
      <c r="D36" s="62"/>
      <c r="E36" s="62" t="s">
        <v>266</v>
      </c>
      <c r="F36" s="61" t="s">
        <v>405</v>
      </c>
      <c r="G36" s="62" t="s">
        <v>78</v>
      </c>
      <c r="H36" s="62" t="s">
        <v>78</v>
      </c>
      <c r="I36" s="62" t="s">
        <v>483</v>
      </c>
      <c r="J36" s="61" t="s">
        <v>484</v>
      </c>
      <c r="K36" s="62" t="s">
        <v>608</v>
      </c>
      <c r="L36" s="62" t="s">
        <v>609</v>
      </c>
      <c r="M36" s="62" t="s">
        <v>598</v>
      </c>
      <c r="N36" s="62" t="s">
        <v>599</v>
      </c>
      <c r="O36" s="62" t="s">
        <v>600</v>
      </c>
      <c r="P36" s="62"/>
      <c r="Q36" s="35" t="s">
        <v>601</v>
      </c>
      <c r="R36" s="63">
        <v>12</v>
      </c>
      <c r="S36" s="63">
        <v>6</v>
      </c>
      <c r="T36" s="63">
        <v>34</v>
      </c>
      <c r="U36" s="63">
        <v>13</v>
      </c>
      <c r="V36" s="63">
        <v>16</v>
      </c>
      <c r="W36" s="63">
        <v>8</v>
      </c>
      <c r="X36" s="63">
        <v>27</v>
      </c>
      <c r="Y36" s="63">
        <v>16</v>
      </c>
      <c r="Z36" s="63">
        <v>14</v>
      </c>
      <c r="AA36" s="63">
        <v>4</v>
      </c>
      <c r="AB36" s="63">
        <v>26</v>
      </c>
      <c r="AC36" s="63">
        <v>13</v>
      </c>
      <c r="AD36" s="63">
        <v>25</v>
      </c>
      <c r="AE36" s="63">
        <v>12</v>
      </c>
      <c r="AF36" s="63">
        <v>34</v>
      </c>
      <c r="AG36" s="63">
        <v>16</v>
      </c>
      <c r="AH36" s="63">
        <v>19</v>
      </c>
      <c r="AI36" s="63">
        <v>13</v>
      </c>
      <c r="AJ36" s="64">
        <f t="shared" si="0"/>
        <v>207</v>
      </c>
      <c r="AK36" s="64">
        <f t="shared" si="0"/>
        <v>101</v>
      </c>
      <c r="AL36" s="64">
        <f t="shared" si="1"/>
        <v>106</v>
      </c>
      <c r="AM36" s="65"/>
      <c r="AN36" s="65"/>
      <c r="AO36" s="65"/>
      <c r="AP36" s="65"/>
      <c r="AQ36" s="65">
        <v>1</v>
      </c>
      <c r="AR36" s="65">
        <v>1</v>
      </c>
      <c r="AS36" s="65">
        <v>1</v>
      </c>
      <c r="AT36" s="65">
        <v>1</v>
      </c>
      <c r="AU36" s="65"/>
      <c r="AV36" s="65"/>
      <c r="AW36" s="65">
        <v>1</v>
      </c>
      <c r="AX36" s="65">
        <v>1</v>
      </c>
      <c r="AY36" s="65">
        <v>1</v>
      </c>
      <c r="AZ36" s="65">
        <v>0</v>
      </c>
      <c r="BA36" s="66"/>
      <c r="BB36" s="65"/>
      <c r="BC36" s="65"/>
      <c r="BD36" s="65"/>
      <c r="BE36" s="67">
        <f t="shared" si="2"/>
        <v>4</v>
      </c>
      <c r="BF36" s="67">
        <f t="shared" si="2"/>
        <v>3</v>
      </c>
      <c r="BG36" s="67">
        <f t="shared" si="3"/>
        <v>1</v>
      </c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9"/>
      <c r="BT36" s="69"/>
      <c r="BU36" s="69"/>
      <c r="BV36" s="69"/>
      <c r="BW36" s="69"/>
      <c r="BX36" s="69"/>
      <c r="BY36" s="69"/>
      <c r="BZ36" s="70">
        <f t="shared" si="4"/>
        <v>0</v>
      </c>
      <c r="CA36" s="70">
        <f t="shared" si="5"/>
        <v>0</v>
      </c>
      <c r="CB36" s="70">
        <f t="shared" si="6"/>
        <v>0</v>
      </c>
      <c r="CC36" s="71">
        <v>1</v>
      </c>
      <c r="CD36" s="71">
        <v>2</v>
      </c>
      <c r="CE36" s="71">
        <v>1</v>
      </c>
      <c r="CF36" s="71">
        <v>1</v>
      </c>
      <c r="CG36" s="71">
        <v>1</v>
      </c>
      <c r="CH36" s="71">
        <v>1</v>
      </c>
      <c r="CI36" s="71">
        <v>1</v>
      </c>
      <c r="CJ36" s="71">
        <v>1</v>
      </c>
      <c r="CK36" s="71">
        <v>1</v>
      </c>
      <c r="CL36" s="68"/>
      <c r="CM36" s="68"/>
      <c r="CN36" s="72">
        <f t="shared" si="7"/>
        <v>10</v>
      </c>
      <c r="CO36" s="73"/>
      <c r="CP36" s="73"/>
      <c r="CQ36" s="73"/>
      <c r="CR36" s="73"/>
      <c r="CS36" s="74"/>
      <c r="CT36" s="105" t="s">
        <v>659</v>
      </c>
      <c r="CU36" s="59" t="s">
        <v>660</v>
      </c>
    </row>
    <row r="37" spans="1:99" ht="13.5" customHeight="1">
      <c r="A37" s="60" t="s">
        <v>77</v>
      </c>
      <c r="B37" s="61" t="s">
        <v>66</v>
      </c>
      <c r="C37" s="61"/>
      <c r="D37" s="62"/>
      <c r="E37" s="62" t="s">
        <v>267</v>
      </c>
      <c r="F37" s="61" t="s">
        <v>405</v>
      </c>
      <c r="G37" s="62" t="s">
        <v>78</v>
      </c>
      <c r="H37" s="62" t="s">
        <v>78</v>
      </c>
      <c r="I37" s="62" t="s">
        <v>483</v>
      </c>
      <c r="J37" s="61" t="s">
        <v>485</v>
      </c>
      <c r="K37" s="62" t="s">
        <v>608</v>
      </c>
      <c r="L37" s="62" t="s">
        <v>609</v>
      </c>
      <c r="M37" s="62" t="s">
        <v>598</v>
      </c>
      <c r="N37" s="62" t="s">
        <v>67</v>
      </c>
      <c r="O37" s="62" t="s">
        <v>604</v>
      </c>
      <c r="P37" s="62" t="s">
        <v>266</v>
      </c>
      <c r="Q37" s="35" t="s">
        <v>601</v>
      </c>
      <c r="R37" s="63">
        <v>0</v>
      </c>
      <c r="S37" s="63">
        <v>0</v>
      </c>
      <c r="T37" s="63">
        <v>1</v>
      </c>
      <c r="U37" s="63">
        <v>0</v>
      </c>
      <c r="V37" s="63">
        <v>2</v>
      </c>
      <c r="W37" s="63">
        <v>1</v>
      </c>
      <c r="X37" s="63">
        <v>1</v>
      </c>
      <c r="Y37" s="63">
        <v>1</v>
      </c>
      <c r="Z37" s="63">
        <v>3</v>
      </c>
      <c r="AA37" s="63">
        <v>2</v>
      </c>
      <c r="AB37" s="63"/>
      <c r="AC37" s="63"/>
      <c r="AD37" s="63"/>
      <c r="AE37" s="63"/>
      <c r="AF37" s="63"/>
      <c r="AG37" s="63"/>
      <c r="AH37" s="63"/>
      <c r="AI37" s="63"/>
      <c r="AJ37" s="64">
        <f t="shared" si="0"/>
        <v>7</v>
      </c>
      <c r="AK37" s="64">
        <f t="shared" si="0"/>
        <v>4</v>
      </c>
      <c r="AL37" s="64">
        <f t="shared" si="1"/>
        <v>3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6"/>
      <c r="BB37" s="65"/>
      <c r="BC37" s="65"/>
      <c r="BD37" s="65"/>
      <c r="BE37" s="67">
        <f t="shared" si="2"/>
        <v>0</v>
      </c>
      <c r="BF37" s="67">
        <f t="shared" si="2"/>
        <v>0</v>
      </c>
      <c r="BG37" s="67">
        <f t="shared" si="3"/>
        <v>0</v>
      </c>
      <c r="BH37" s="68">
        <v>0</v>
      </c>
      <c r="BI37" s="68">
        <v>0</v>
      </c>
      <c r="BJ37" s="68">
        <v>1</v>
      </c>
      <c r="BK37" s="68">
        <v>0</v>
      </c>
      <c r="BL37" s="68">
        <v>2</v>
      </c>
      <c r="BM37" s="68">
        <v>1</v>
      </c>
      <c r="BN37" s="68">
        <v>1</v>
      </c>
      <c r="BO37" s="68">
        <v>1</v>
      </c>
      <c r="BP37" s="68">
        <v>3</v>
      </c>
      <c r="BQ37" s="68">
        <v>2</v>
      </c>
      <c r="BR37" s="68"/>
      <c r="BS37" s="69"/>
      <c r="BT37" s="69"/>
      <c r="BU37" s="69"/>
      <c r="BV37" s="69"/>
      <c r="BW37" s="69"/>
      <c r="BX37" s="69"/>
      <c r="BY37" s="69"/>
      <c r="BZ37" s="70">
        <f t="shared" si="4"/>
        <v>7</v>
      </c>
      <c r="CA37" s="70">
        <f t="shared" si="5"/>
        <v>4</v>
      </c>
      <c r="CB37" s="70">
        <f t="shared" si="6"/>
        <v>3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68">
        <v>1</v>
      </c>
      <c r="CM37" s="68">
        <v>2345</v>
      </c>
      <c r="CN37" s="72">
        <f t="shared" si="7"/>
        <v>1</v>
      </c>
      <c r="CO37" s="73"/>
      <c r="CP37" s="73"/>
      <c r="CQ37" s="73"/>
      <c r="CR37" s="73"/>
      <c r="CS37" s="74"/>
      <c r="CT37" s="105"/>
      <c r="CU37" s="59"/>
    </row>
    <row r="38" spans="1:99" ht="13.5" customHeight="1">
      <c r="A38" s="60" t="s">
        <v>77</v>
      </c>
      <c r="B38" s="61" t="s">
        <v>66</v>
      </c>
      <c r="C38" s="61"/>
      <c r="D38" s="62"/>
      <c r="E38" s="62" t="s">
        <v>268</v>
      </c>
      <c r="F38" s="61" t="s">
        <v>406</v>
      </c>
      <c r="G38" s="62" t="s">
        <v>78</v>
      </c>
      <c r="H38" s="62" t="s">
        <v>78</v>
      </c>
      <c r="I38" s="62" t="s">
        <v>483</v>
      </c>
      <c r="J38" s="61" t="s">
        <v>486</v>
      </c>
      <c r="K38" s="62" t="s">
        <v>608</v>
      </c>
      <c r="L38" s="62" t="s">
        <v>609</v>
      </c>
      <c r="M38" s="62" t="s">
        <v>598</v>
      </c>
      <c r="N38" s="62" t="s">
        <v>599</v>
      </c>
      <c r="O38" s="62" t="s">
        <v>600</v>
      </c>
      <c r="P38" s="62"/>
      <c r="Q38" s="35" t="s">
        <v>601</v>
      </c>
      <c r="R38" s="63">
        <v>6</v>
      </c>
      <c r="S38" s="63">
        <v>3</v>
      </c>
      <c r="T38" s="63">
        <v>6</v>
      </c>
      <c r="U38" s="63">
        <v>3</v>
      </c>
      <c r="V38" s="63">
        <v>8</v>
      </c>
      <c r="W38" s="63">
        <v>4</v>
      </c>
      <c r="X38" s="63">
        <v>9</v>
      </c>
      <c r="Y38" s="63">
        <v>4</v>
      </c>
      <c r="Z38" s="63">
        <v>19</v>
      </c>
      <c r="AA38" s="63">
        <v>10</v>
      </c>
      <c r="AB38" s="63">
        <v>7</v>
      </c>
      <c r="AC38" s="63">
        <v>4</v>
      </c>
      <c r="AD38" s="63">
        <v>14</v>
      </c>
      <c r="AE38" s="63">
        <v>5</v>
      </c>
      <c r="AF38" s="63">
        <v>6</v>
      </c>
      <c r="AG38" s="63">
        <v>2</v>
      </c>
      <c r="AH38" s="63">
        <v>20</v>
      </c>
      <c r="AI38" s="63">
        <v>15</v>
      </c>
      <c r="AJ38" s="64">
        <f t="shared" si="0"/>
        <v>95</v>
      </c>
      <c r="AK38" s="64">
        <f t="shared" si="0"/>
        <v>50</v>
      </c>
      <c r="AL38" s="64">
        <f t="shared" si="1"/>
        <v>45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6"/>
      <c r="BB38" s="65"/>
      <c r="BC38" s="65"/>
      <c r="BD38" s="65"/>
      <c r="BE38" s="67">
        <f t="shared" si="2"/>
        <v>0</v>
      </c>
      <c r="BF38" s="67">
        <f t="shared" si="2"/>
        <v>0</v>
      </c>
      <c r="BG38" s="67">
        <f t="shared" si="3"/>
        <v>0</v>
      </c>
      <c r="BH38" s="68">
        <v>6</v>
      </c>
      <c r="BI38" s="68">
        <v>3</v>
      </c>
      <c r="BJ38" s="68">
        <v>6</v>
      </c>
      <c r="BK38" s="68">
        <v>3</v>
      </c>
      <c r="BL38" s="68">
        <v>8</v>
      </c>
      <c r="BM38" s="68">
        <v>4</v>
      </c>
      <c r="BN38" s="68">
        <v>9</v>
      </c>
      <c r="BO38" s="68">
        <v>4</v>
      </c>
      <c r="BP38" s="68"/>
      <c r="BQ38" s="68"/>
      <c r="BR38" s="68"/>
      <c r="BS38" s="69"/>
      <c r="BT38" s="69"/>
      <c r="BU38" s="69"/>
      <c r="BV38" s="69"/>
      <c r="BW38" s="69"/>
      <c r="BX38" s="69"/>
      <c r="BY38" s="69"/>
      <c r="BZ38" s="70">
        <f t="shared" si="4"/>
        <v>29</v>
      </c>
      <c r="CA38" s="70">
        <f t="shared" si="5"/>
        <v>14</v>
      </c>
      <c r="CB38" s="70">
        <f t="shared" si="6"/>
        <v>15</v>
      </c>
      <c r="CC38" s="71"/>
      <c r="CD38" s="71"/>
      <c r="CE38" s="71"/>
      <c r="CF38" s="71"/>
      <c r="CG38" s="71">
        <v>1</v>
      </c>
      <c r="CH38" s="71">
        <v>1</v>
      </c>
      <c r="CI38" s="71">
        <v>1</v>
      </c>
      <c r="CJ38" s="71">
        <v>1</v>
      </c>
      <c r="CK38" s="71">
        <v>1</v>
      </c>
      <c r="CL38" s="68">
        <v>2</v>
      </c>
      <c r="CM38" s="68" t="s">
        <v>911</v>
      </c>
      <c r="CN38" s="72">
        <f t="shared" si="7"/>
        <v>7</v>
      </c>
      <c r="CO38" s="73"/>
      <c r="CP38" s="73"/>
      <c r="CQ38" s="73"/>
      <c r="CR38" s="73"/>
      <c r="CS38" s="74"/>
      <c r="CT38" s="105" t="s">
        <v>661</v>
      </c>
      <c r="CU38" s="59" t="s">
        <v>662</v>
      </c>
    </row>
    <row r="39" spans="1:99" ht="13.5" customHeight="1">
      <c r="A39" s="60" t="s">
        <v>77</v>
      </c>
      <c r="B39" s="61" t="s">
        <v>66</v>
      </c>
      <c r="C39" s="61"/>
      <c r="D39" s="62"/>
      <c r="E39" s="62" t="s">
        <v>269</v>
      </c>
      <c r="F39" s="61" t="s">
        <v>406</v>
      </c>
      <c r="G39" s="62" t="s">
        <v>78</v>
      </c>
      <c r="H39" s="62" t="s">
        <v>78</v>
      </c>
      <c r="I39" s="62" t="s">
        <v>483</v>
      </c>
      <c r="J39" s="61" t="s">
        <v>487</v>
      </c>
      <c r="K39" s="62" t="s">
        <v>608</v>
      </c>
      <c r="L39" s="62" t="s">
        <v>609</v>
      </c>
      <c r="M39" s="62" t="s">
        <v>598</v>
      </c>
      <c r="N39" s="62" t="s">
        <v>599</v>
      </c>
      <c r="O39" s="62" t="s">
        <v>604</v>
      </c>
      <c r="P39" s="62" t="s">
        <v>268</v>
      </c>
      <c r="Q39" s="35" t="s">
        <v>601</v>
      </c>
      <c r="R39" s="63">
        <v>1</v>
      </c>
      <c r="S39" s="63">
        <v>0</v>
      </c>
      <c r="T39" s="63">
        <v>2</v>
      </c>
      <c r="U39" s="63">
        <v>2</v>
      </c>
      <c r="V39" s="63"/>
      <c r="W39" s="63"/>
      <c r="X39" s="63"/>
      <c r="Y39" s="63"/>
      <c r="Z39" s="63">
        <v>4</v>
      </c>
      <c r="AA39" s="63">
        <v>1</v>
      </c>
      <c r="AB39" s="63"/>
      <c r="AC39" s="63"/>
      <c r="AD39" s="63">
        <v>5</v>
      </c>
      <c r="AE39" s="63">
        <v>4</v>
      </c>
      <c r="AF39" s="63"/>
      <c r="AG39" s="63"/>
      <c r="AH39" s="63">
        <v>1</v>
      </c>
      <c r="AI39" s="63">
        <v>0</v>
      </c>
      <c r="AJ39" s="64">
        <f t="shared" si="0"/>
        <v>13</v>
      </c>
      <c r="AK39" s="64">
        <f t="shared" si="0"/>
        <v>7</v>
      </c>
      <c r="AL39" s="64">
        <f t="shared" si="1"/>
        <v>6</v>
      </c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6"/>
      <c r="BB39" s="65"/>
      <c r="BC39" s="65"/>
      <c r="BD39" s="65"/>
      <c r="BE39" s="67">
        <f t="shared" si="2"/>
        <v>0</v>
      </c>
      <c r="BF39" s="67">
        <f t="shared" si="2"/>
        <v>0</v>
      </c>
      <c r="BG39" s="67">
        <f t="shared" si="3"/>
        <v>0</v>
      </c>
      <c r="BH39" s="68">
        <v>1</v>
      </c>
      <c r="BI39" s="68">
        <v>0</v>
      </c>
      <c r="BJ39" s="68">
        <v>2</v>
      </c>
      <c r="BK39" s="68">
        <v>2</v>
      </c>
      <c r="BL39" s="68"/>
      <c r="BM39" s="68"/>
      <c r="BN39" s="68"/>
      <c r="BO39" s="68"/>
      <c r="BP39" s="68">
        <v>4</v>
      </c>
      <c r="BQ39" s="68">
        <v>1</v>
      </c>
      <c r="BR39" s="68"/>
      <c r="BS39" s="69"/>
      <c r="BT39" s="69">
        <v>5</v>
      </c>
      <c r="BU39" s="69">
        <v>4</v>
      </c>
      <c r="BV39" s="69"/>
      <c r="BW39" s="69"/>
      <c r="BX39" s="69">
        <v>1</v>
      </c>
      <c r="BY39" s="69">
        <v>0</v>
      </c>
      <c r="BZ39" s="70">
        <f t="shared" si="4"/>
        <v>13</v>
      </c>
      <c r="CA39" s="70">
        <f t="shared" si="5"/>
        <v>7</v>
      </c>
      <c r="CB39" s="70">
        <f t="shared" si="6"/>
        <v>6</v>
      </c>
      <c r="CC39" s="71"/>
      <c r="CD39" s="71"/>
      <c r="CE39" s="71"/>
      <c r="CF39" s="71"/>
      <c r="CG39" s="71"/>
      <c r="CH39" s="71"/>
      <c r="CI39" s="71"/>
      <c r="CJ39" s="71"/>
      <c r="CK39" s="71"/>
      <c r="CL39" s="68">
        <v>2</v>
      </c>
      <c r="CM39" s="68" t="s">
        <v>912</v>
      </c>
      <c r="CN39" s="72">
        <f t="shared" si="7"/>
        <v>2</v>
      </c>
      <c r="CO39" s="73"/>
      <c r="CP39" s="73"/>
      <c r="CQ39" s="73"/>
      <c r="CR39" s="73"/>
      <c r="CS39" s="74"/>
      <c r="CT39" s="105"/>
      <c r="CU39" s="59"/>
    </row>
    <row r="40" spans="1:99" ht="13.5" customHeight="1">
      <c r="A40" s="60" t="s">
        <v>77</v>
      </c>
      <c r="B40" s="61" t="s">
        <v>66</v>
      </c>
      <c r="C40" s="61"/>
      <c r="D40" s="62"/>
      <c r="E40" s="62" t="s">
        <v>270</v>
      </c>
      <c r="F40" s="61" t="s">
        <v>406</v>
      </c>
      <c r="G40" s="62" t="s">
        <v>78</v>
      </c>
      <c r="H40" s="62" t="s">
        <v>78</v>
      </c>
      <c r="I40" s="62" t="s">
        <v>483</v>
      </c>
      <c r="J40" s="61" t="s">
        <v>488</v>
      </c>
      <c r="K40" s="62" t="s">
        <v>608</v>
      </c>
      <c r="L40" s="62" t="s">
        <v>609</v>
      </c>
      <c r="M40" s="62" t="s">
        <v>598</v>
      </c>
      <c r="N40" s="62" t="s">
        <v>67</v>
      </c>
      <c r="O40" s="62" t="s">
        <v>604</v>
      </c>
      <c r="P40" s="62" t="s">
        <v>268</v>
      </c>
      <c r="Q40" s="35" t="s">
        <v>601</v>
      </c>
      <c r="R40" s="63">
        <v>5</v>
      </c>
      <c r="S40" s="63">
        <v>2</v>
      </c>
      <c r="T40" s="63">
        <v>3</v>
      </c>
      <c r="U40" s="63">
        <v>0</v>
      </c>
      <c r="V40" s="63">
        <v>4</v>
      </c>
      <c r="W40" s="63">
        <v>3</v>
      </c>
      <c r="X40" s="63">
        <v>7</v>
      </c>
      <c r="Y40" s="63">
        <v>0</v>
      </c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>
        <f t="shared" si="0"/>
        <v>19</v>
      </c>
      <c r="AK40" s="64">
        <f t="shared" si="0"/>
        <v>5</v>
      </c>
      <c r="AL40" s="64">
        <f t="shared" si="1"/>
        <v>14</v>
      </c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6"/>
      <c r="BB40" s="65"/>
      <c r="BC40" s="65"/>
      <c r="BD40" s="65"/>
      <c r="BE40" s="67">
        <f t="shared" si="2"/>
        <v>0</v>
      </c>
      <c r="BF40" s="67">
        <f t="shared" si="2"/>
        <v>0</v>
      </c>
      <c r="BG40" s="67">
        <f t="shared" si="3"/>
        <v>0</v>
      </c>
      <c r="BH40" s="68">
        <v>5</v>
      </c>
      <c r="BI40" s="68">
        <v>2</v>
      </c>
      <c r="BJ40" s="68">
        <v>3</v>
      </c>
      <c r="BK40" s="68">
        <v>0</v>
      </c>
      <c r="BL40" s="68">
        <v>4</v>
      </c>
      <c r="BM40" s="68">
        <v>3</v>
      </c>
      <c r="BN40" s="68">
        <v>7</v>
      </c>
      <c r="BO40" s="68">
        <v>0</v>
      </c>
      <c r="BP40" s="68"/>
      <c r="BQ40" s="68"/>
      <c r="BR40" s="68"/>
      <c r="BS40" s="69"/>
      <c r="BT40" s="69"/>
      <c r="BU40" s="69"/>
      <c r="BV40" s="69"/>
      <c r="BW40" s="69"/>
      <c r="BX40" s="69"/>
      <c r="BY40" s="69"/>
      <c r="BZ40" s="70">
        <f t="shared" si="4"/>
        <v>19</v>
      </c>
      <c r="CA40" s="70">
        <f t="shared" si="5"/>
        <v>5</v>
      </c>
      <c r="CB40" s="70">
        <f t="shared" si="6"/>
        <v>14</v>
      </c>
      <c r="CC40" s="71"/>
      <c r="CD40" s="71"/>
      <c r="CE40" s="71"/>
      <c r="CF40" s="71"/>
      <c r="CG40" s="71"/>
      <c r="CH40" s="71"/>
      <c r="CI40" s="71"/>
      <c r="CJ40" s="71"/>
      <c r="CK40" s="71"/>
      <c r="CL40" s="68">
        <v>2</v>
      </c>
      <c r="CM40" s="68" t="s">
        <v>911</v>
      </c>
      <c r="CN40" s="72">
        <f t="shared" si="7"/>
        <v>2</v>
      </c>
      <c r="CO40" s="73"/>
      <c r="CP40" s="73"/>
      <c r="CQ40" s="73"/>
      <c r="CR40" s="73"/>
      <c r="CS40" s="74"/>
      <c r="CT40" s="105"/>
      <c r="CU40" s="59"/>
    </row>
    <row r="41" spans="1:99" ht="13.5" customHeight="1">
      <c r="A41" s="60" t="s">
        <v>77</v>
      </c>
      <c r="B41" s="61" t="s">
        <v>66</v>
      </c>
      <c r="C41" s="61"/>
      <c r="D41" s="62"/>
      <c r="E41" s="62" t="s">
        <v>271</v>
      </c>
      <c r="F41" s="61" t="s">
        <v>407</v>
      </c>
      <c r="G41" s="62" t="s">
        <v>78</v>
      </c>
      <c r="H41" s="62" t="s">
        <v>78</v>
      </c>
      <c r="I41" s="62" t="s">
        <v>483</v>
      </c>
      <c r="J41" s="61" t="s">
        <v>489</v>
      </c>
      <c r="K41" s="62" t="s">
        <v>608</v>
      </c>
      <c r="L41" s="62" t="s">
        <v>609</v>
      </c>
      <c r="M41" s="62" t="s">
        <v>598</v>
      </c>
      <c r="N41" s="62" t="s">
        <v>599</v>
      </c>
      <c r="O41" s="62" t="s">
        <v>600</v>
      </c>
      <c r="P41" s="62"/>
      <c r="Q41" s="35" t="s">
        <v>601</v>
      </c>
      <c r="R41" s="63">
        <v>5</v>
      </c>
      <c r="S41" s="63">
        <v>2</v>
      </c>
      <c r="T41" s="63">
        <v>5</v>
      </c>
      <c r="U41" s="63">
        <v>0</v>
      </c>
      <c r="V41" s="63">
        <v>3</v>
      </c>
      <c r="W41" s="63">
        <v>2</v>
      </c>
      <c r="X41" s="63">
        <v>5</v>
      </c>
      <c r="Y41" s="63">
        <v>3</v>
      </c>
      <c r="Z41" s="63">
        <v>8</v>
      </c>
      <c r="AA41" s="63">
        <v>3</v>
      </c>
      <c r="AB41" s="63">
        <v>7</v>
      </c>
      <c r="AC41" s="63">
        <v>5</v>
      </c>
      <c r="AD41" s="63">
        <v>3</v>
      </c>
      <c r="AE41" s="63">
        <v>2</v>
      </c>
      <c r="AF41" s="63">
        <v>12</v>
      </c>
      <c r="AG41" s="63">
        <v>5</v>
      </c>
      <c r="AH41" s="63">
        <v>9</v>
      </c>
      <c r="AI41" s="63">
        <v>5</v>
      </c>
      <c r="AJ41" s="64">
        <f t="shared" si="0"/>
        <v>57</v>
      </c>
      <c r="AK41" s="64">
        <f t="shared" si="0"/>
        <v>27</v>
      </c>
      <c r="AL41" s="64">
        <f t="shared" si="1"/>
        <v>30</v>
      </c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65"/>
      <c r="BC41" s="65"/>
      <c r="BD41" s="65"/>
      <c r="BE41" s="67">
        <f t="shared" si="2"/>
        <v>0</v>
      </c>
      <c r="BF41" s="67">
        <f t="shared" si="2"/>
        <v>0</v>
      </c>
      <c r="BG41" s="67">
        <f t="shared" si="3"/>
        <v>0</v>
      </c>
      <c r="BH41" s="68">
        <v>5</v>
      </c>
      <c r="BI41" s="68">
        <v>0</v>
      </c>
      <c r="BJ41" s="68">
        <v>3</v>
      </c>
      <c r="BK41" s="68">
        <v>2</v>
      </c>
      <c r="BL41" s="68">
        <v>5</v>
      </c>
      <c r="BM41" s="68">
        <v>3</v>
      </c>
      <c r="BN41" s="68">
        <v>8</v>
      </c>
      <c r="BO41" s="68">
        <v>3</v>
      </c>
      <c r="BP41" s="68">
        <v>7</v>
      </c>
      <c r="BQ41" s="68">
        <v>5</v>
      </c>
      <c r="BR41" s="68">
        <v>3</v>
      </c>
      <c r="BS41" s="69">
        <v>2</v>
      </c>
      <c r="BT41" s="69">
        <v>12</v>
      </c>
      <c r="BU41" s="69">
        <v>5</v>
      </c>
      <c r="BV41" s="69">
        <v>9</v>
      </c>
      <c r="BW41" s="69">
        <v>5</v>
      </c>
      <c r="BX41" s="69"/>
      <c r="BY41" s="69"/>
      <c r="BZ41" s="70">
        <f t="shared" si="4"/>
        <v>52</v>
      </c>
      <c r="CA41" s="70">
        <f t="shared" si="5"/>
        <v>25</v>
      </c>
      <c r="CB41" s="70">
        <f t="shared" si="6"/>
        <v>27</v>
      </c>
      <c r="CC41" s="71"/>
      <c r="CD41" s="71"/>
      <c r="CE41" s="71"/>
      <c r="CF41" s="71"/>
      <c r="CG41" s="71"/>
      <c r="CH41" s="71"/>
      <c r="CI41" s="71"/>
      <c r="CJ41" s="71"/>
      <c r="CK41" s="71"/>
      <c r="CL41" s="68">
        <v>4</v>
      </c>
      <c r="CM41" s="68" t="s">
        <v>909</v>
      </c>
      <c r="CN41" s="72">
        <f t="shared" si="7"/>
        <v>4</v>
      </c>
      <c r="CO41" s="73"/>
      <c r="CP41" s="73"/>
      <c r="CQ41" s="73"/>
      <c r="CR41" s="73"/>
      <c r="CS41" s="74"/>
      <c r="CT41" s="105" t="s">
        <v>663</v>
      </c>
      <c r="CU41" s="59" t="s">
        <v>664</v>
      </c>
    </row>
    <row r="42" spans="1:99" ht="13.5" customHeight="1">
      <c r="A42" s="60" t="s">
        <v>77</v>
      </c>
      <c r="B42" s="61" t="s">
        <v>66</v>
      </c>
      <c r="C42" s="61"/>
      <c r="D42" s="62"/>
      <c r="E42" s="62" t="s">
        <v>272</v>
      </c>
      <c r="F42" s="61" t="s">
        <v>407</v>
      </c>
      <c r="G42" s="62" t="s">
        <v>78</v>
      </c>
      <c r="H42" s="62" t="s">
        <v>78</v>
      </c>
      <c r="I42" s="62" t="s">
        <v>483</v>
      </c>
      <c r="J42" s="61" t="s">
        <v>490</v>
      </c>
      <c r="K42" s="62" t="s">
        <v>608</v>
      </c>
      <c r="L42" s="62" t="s">
        <v>609</v>
      </c>
      <c r="M42" s="62" t="s">
        <v>598</v>
      </c>
      <c r="N42" s="62" t="s">
        <v>599</v>
      </c>
      <c r="O42" s="62" t="s">
        <v>604</v>
      </c>
      <c r="P42" s="62" t="s">
        <v>271</v>
      </c>
      <c r="Q42" s="35" t="s">
        <v>601</v>
      </c>
      <c r="R42" s="63"/>
      <c r="S42" s="63"/>
      <c r="T42" s="63"/>
      <c r="U42" s="63"/>
      <c r="V42" s="63"/>
      <c r="W42" s="63"/>
      <c r="X42" s="63"/>
      <c r="Y42" s="63"/>
      <c r="Z42" s="63">
        <v>1</v>
      </c>
      <c r="AA42" s="63">
        <v>1</v>
      </c>
      <c r="AB42" s="63"/>
      <c r="AC42" s="63"/>
      <c r="AD42" s="63"/>
      <c r="AE42" s="63"/>
      <c r="AF42" s="63">
        <v>1</v>
      </c>
      <c r="AG42" s="63">
        <v>1</v>
      </c>
      <c r="AH42" s="63"/>
      <c r="AI42" s="63"/>
      <c r="AJ42" s="64">
        <f t="shared" si="0"/>
        <v>2</v>
      </c>
      <c r="AK42" s="64">
        <f t="shared" si="0"/>
        <v>2</v>
      </c>
      <c r="AL42" s="64">
        <f t="shared" si="1"/>
        <v>0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6"/>
      <c r="BB42" s="65"/>
      <c r="BC42" s="65"/>
      <c r="BD42" s="65"/>
      <c r="BE42" s="67">
        <f t="shared" si="2"/>
        <v>0</v>
      </c>
      <c r="BF42" s="67">
        <f t="shared" si="2"/>
        <v>0</v>
      </c>
      <c r="BG42" s="67">
        <f t="shared" si="3"/>
        <v>0</v>
      </c>
      <c r="BH42" s="68"/>
      <c r="BI42" s="68"/>
      <c r="BJ42" s="68"/>
      <c r="BK42" s="68"/>
      <c r="BL42" s="68"/>
      <c r="BM42" s="68"/>
      <c r="BN42" s="68"/>
      <c r="BO42" s="68"/>
      <c r="BP42" s="68">
        <v>1</v>
      </c>
      <c r="BQ42" s="68">
        <v>1</v>
      </c>
      <c r="BR42" s="68"/>
      <c r="BS42" s="69"/>
      <c r="BT42" s="69"/>
      <c r="BU42" s="69"/>
      <c r="BV42" s="69">
        <v>1</v>
      </c>
      <c r="BW42" s="69">
        <v>1</v>
      </c>
      <c r="BX42" s="69"/>
      <c r="BY42" s="69"/>
      <c r="BZ42" s="70">
        <f t="shared" si="4"/>
        <v>2</v>
      </c>
      <c r="CA42" s="70">
        <f t="shared" si="5"/>
        <v>2</v>
      </c>
      <c r="CB42" s="70">
        <f t="shared" si="6"/>
        <v>0</v>
      </c>
      <c r="CC42" s="71"/>
      <c r="CD42" s="71"/>
      <c r="CE42" s="71"/>
      <c r="CF42" s="71"/>
      <c r="CG42" s="71"/>
      <c r="CH42" s="71"/>
      <c r="CI42" s="71"/>
      <c r="CJ42" s="71"/>
      <c r="CK42" s="71"/>
      <c r="CL42" s="68">
        <v>1</v>
      </c>
      <c r="CM42" s="68">
        <v>58</v>
      </c>
      <c r="CN42" s="72">
        <f t="shared" si="7"/>
        <v>1</v>
      </c>
      <c r="CO42" s="73"/>
      <c r="CP42" s="73"/>
      <c r="CQ42" s="73"/>
      <c r="CR42" s="73"/>
      <c r="CS42" s="74"/>
      <c r="CT42" s="105"/>
      <c r="CU42" s="59"/>
    </row>
    <row r="43" spans="1:99" ht="13.5" customHeight="1">
      <c r="A43" s="60" t="s">
        <v>77</v>
      </c>
      <c r="B43" s="61" t="s">
        <v>66</v>
      </c>
      <c r="C43" s="61"/>
      <c r="D43" s="62"/>
      <c r="E43" s="62" t="s">
        <v>273</v>
      </c>
      <c r="F43" s="61" t="s">
        <v>408</v>
      </c>
      <c r="G43" s="62" t="s">
        <v>78</v>
      </c>
      <c r="H43" s="62" t="s">
        <v>78</v>
      </c>
      <c r="I43" s="62" t="s">
        <v>483</v>
      </c>
      <c r="J43" s="61" t="s">
        <v>491</v>
      </c>
      <c r="K43" s="62" t="s">
        <v>608</v>
      </c>
      <c r="L43" s="62" t="s">
        <v>609</v>
      </c>
      <c r="M43" s="62" t="s">
        <v>598</v>
      </c>
      <c r="N43" s="62" t="s">
        <v>599</v>
      </c>
      <c r="O43" s="62" t="s">
        <v>600</v>
      </c>
      <c r="P43" s="62"/>
      <c r="Q43" s="35" t="s">
        <v>601</v>
      </c>
      <c r="R43" s="63">
        <v>7</v>
      </c>
      <c r="S43" s="63">
        <v>3</v>
      </c>
      <c r="T43" s="63">
        <v>19</v>
      </c>
      <c r="U43" s="63">
        <v>13</v>
      </c>
      <c r="V43" s="63">
        <v>11</v>
      </c>
      <c r="W43" s="63">
        <v>5</v>
      </c>
      <c r="X43" s="63">
        <v>11</v>
      </c>
      <c r="Y43" s="63">
        <v>6</v>
      </c>
      <c r="Z43" s="63">
        <v>14</v>
      </c>
      <c r="AA43" s="63">
        <v>7</v>
      </c>
      <c r="AB43" s="63">
        <v>17</v>
      </c>
      <c r="AC43" s="63">
        <v>9</v>
      </c>
      <c r="AD43" s="63">
        <v>9</v>
      </c>
      <c r="AE43" s="63">
        <v>7</v>
      </c>
      <c r="AF43" s="63">
        <v>15</v>
      </c>
      <c r="AG43" s="63">
        <v>11</v>
      </c>
      <c r="AH43" s="63">
        <v>20</v>
      </c>
      <c r="AI43" s="63">
        <v>10</v>
      </c>
      <c r="AJ43" s="64">
        <f t="shared" si="0"/>
        <v>123</v>
      </c>
      <c r="AK43" s="64">
        <f t="shared" si="0"/>
        <v>71</v>
      </c>
      <c r="AL43" s="64">
        <f t="shared" si="1"/>
        <v>52</v>
      </c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6"/>
      <c r="BB43" s="65"/>
      <c r="BC43" s="65"/>
      <c r="BD43" s="65"/>
      <c r="BE43" s="67">
        <f t="shared" si="2"/>
        <v>0</v>
      </c>
      <c r="BF43" s="67">
        <f t="shared" si="2"/>
        <v>0</v>
      </c>
      <c r="BG43" s="67">
        <f t="shared" si="3"/>
        <v>0</v>
      </c>
      <c r="BH43" s="68">
        <v>7</v>
      </c>
      <c r="BI43" s="68">
        <v>3</v>
      </c>
      <c r="BJ43" s="68"/>
      <c r="BK43" s="68"/>
      <c r="BL43" s="68">
        <v>11</v>
      </c>
      <c r="BM43" s="68">
        <v>5</v>
      </c>
      <c r="BN43" s="68"/>
      <c r="BO43" s="68"/>
      <c r="BP43" s="68"/>
      <c r="BQ43" s="68"/>
      <c r="BR43" s="68"/>
      <c r="BS43" s="69"/>
      <c r="BT43" s="69"/>
      <c r="BU43" s="69"/>
      <c r="BV43" s="69"/>
      <c r="BW43" s="69"/>
      <c r="BX43" s="69"/>
      <c r="BY43" s="69"/>
      <c r="BZ43" s="70">
        <f t="shared" si="4"/>
        <v>18</v>
      </c>
      <c r="CA43" s="70">
        <f t="shared" si="5"/>
        <v>8</v>
      </c>
      <c r="CB43" s="70">
        <f t="shared" si="6"/>
        <v>10</v>
      </c>
      <c r="CC43" s="71"/>
      <c r="CD43" s="71">
        <v>1</v>
      </c>
      <c r="CE43" s="71"/>
      <c r="CF43" s="71">
        <v>1</v>
      </c>
      <c r="CG43" s="71">
        <v>1</v>
      </c>
      <c r="CH43" s="71">
        <v>1</v>
      </c>
      <c r="CI43" s="71">
        <v>1</v>
      </c>
      <c r="CJ43" s="71">
        <v>1</v>
      </c>
      <c r="CK43" s="71">
        <v>1</v>
      </c>
      <c r="CL43" s="68">
        <v>1</v>
      </c>
      <c r="CM43" s="68">
        <v>13</v>
      </c>
      <c r="CN43" s="72">
        <f t="shared" si="7"/>
        <v>8</v>
      </c>
      <c r="CO43" s="73"/>
      <c r="CP43" s="73"/>
      <c r="CQ43" s="73"/>
      <c r="CR43" s="73"/>
      <c r="CS43" s="74"/>
      <c r="CT43" s="105" t="s">
        <v>665</v>
      </c>
      <c r="CU43" s="59" t="s">
        <v>666</v>
      </c>
    </row>
    <row r="44" spans="1:99" ht="13.5" customHeight="1">
      <c r="A44" s="60" t="s">
        <v>77</v>
      </c>
      <c r="B44" s="61" t="s">
        <v>66</v>
      </c>
      <c r="C44" s="61"/>
      <c r="D44" s="62"/>
      <c r="E44" s="62" t="s">
        <v>274</v>
      </c>
      <c r="F44" s="61" t="s">
        <v>409</v>
      </c>
      <c r="G44" s="62" t="s">
        <v>78</v>
      </c>
      <c r="H44" s="62" t="s">
        <v>78</v>
      </c>
      <c r="I44" s="62" t="s">
        <v>492</v>
      </c>
      <c r="J44" s="61" t="s">
        <v>493</v>
      </c>
      <c r="K44" s="62" t="s">
        <v>608</v>
      </c>
      <c r="L44" s="62" t="s">
        <v>609</v>
      </c>
      <c r="M44" s="62" t="s">
        <v>598</v>
      </c>
      <c r="N44" s="62" t="s">
        <v>605</v>
      </c>
      <c r="O44" s="62" t="s">
        <v>614</v>
      </c>
      <c r="P44" s="62"/>
      <c r="Q44" s="35" t="s">
        <v>601</v>
      </c>
      <c r="R44" s="63">
        <v>11</v>
      </c>
      <c r="S44" s="63">
        <v>7</v>
      </c>
      <c r="T44" s="63">
        <v>22</v>
      </c>
      <c r="U44" s="63">
        <v>13</v>
      </c>
      <c r="V44" s="63">
        <v>19</v>
      </c>
      <c r="W44" s="63">
        <v>10</v>
      </c>
      <c r="X44" s="63">
        <v>25</v>
      </c>
      <c r="Y44" s="63">
        <v>15</v>
      </c>
      <c r="Z44" s="63">
        <v>22</v>
      </c>
      <c r="AA44" s="63">
        <v>5</v>
      </c>
      <c r="AB44" s="63">
        <v>18</v>
      </c>
      <c r="AC44" s="63">
        <v>7</v>
      </c>
      <c r="AD44" s="63">
        <v>21</v>
      </c>
      <c r="AE44" s="63">
        <v>9</v>
      </c>
      <c r="AF44" s="63">
        <v>34</v>
      </c>
      <c r="AG44" s="63">
        <v>15</v>
      </c>
      <c r="AH44" s="63">
        <v>26</v>
      </c>
      <c r="AI44" s="63">
        <v>10</v>
      </c>
      <c r="AJ44" s="64">
        <f t="shared" si="0"/>
        <v>198</v>
      </c>
      <c r="AK44" s="64">
        <f t="shared" si="0"/>
        <v>91</v>
      </c>
      <c r="AL44" s="64">
        <f t="shared" si="1"/>
        <v>107</v>
      </c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>
        <v>2</v>
      </c>
      <c r="AX44" s="65">
        <v>1</v>
      </c>
      <c r="AY44" s="65"/>
      <c r="AZ44" s="65"/>
      <c r="BA44" s="66"/>
      <c r="BB44" s="65"/>
      <c r="BC44" s="65">
        <v>2</v>
      </c>
      <c r="BD44" s="65">
        <v>1</v>
      </c>
      <c r="BE44" s="67">
        <f t="shared" si="2"/>
        <v>4</v>
      </c>
      <c r="BF44" s="67">
        <f t="shared" si="2"/>
        <v>2</v>
      </c>
      <c r="BG44" s="67">
        <f t="shared" si="3"/>
        <v>2</v>
      </c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9"/>
      <c r="BT44" s="69"/>
      <c r="BU44" s="69"/>
      <c r="BV44" s="69"/>
      <c r="BW44" s="69"/>
      <c r="BX44" s="69"/>
      <c r="BY44" s="69"/>
      <c r="BZ44" s="70">
        <f t="shared" si="4"/>
        <v>0</v>
      </c>
      <c r="CA44" s="70">
        <f t="shared" si="5"/>
        <v>0</v>
      </c>
      <c r="CB44" s="70">
        <f t="shared" si="6"/>
        <v>0</v>
      </c>
      <c r="CC44" s="71">
        <v>1</v>
      </c>
      <c r="CD44" s="71">
        <v>1</v>
      </c>
      <c r="CE44" s="71">
        <v>1</v>
      </c>
      <c r="CF44" s="71">
        <v>2</v>
      </c>
      <c r="CG44" s="71">
        <v>1</v>
      </c>
      <c r="CH44" s="71">
        <v>1</v>
      </c>
      <c r="CI44" s="71">
        <v>1</v>
      </c>
      <c r="CJ44" s="71">
        <v>2</v>
      </c>
      <c r="CK44" s="71">
        <v>1</v>
      </c>
      <c r="CL44" s="68"/>
      <c r="CM44" s="68"/>
      <c r="CN44" s="72">
        <f t="shared" si="7"/>
        <v>11</v>
      </c>
      <c r="CO44" s="73"/>
      <c r="CP44" s="73"/>
      <c r="CQ44" s="73"/>
      <c r="CR44" s="73"/>
      <c r="CS44" s="74"/>
      <c r="CT44" s="105" t="s">
        <v>667</v>
      </c>
      <c r="CU44" s="59" t="s">
        <v>668</v>
      </c>
    </row>
    <row r="45" spans="1:99" ht="13.5" customHeight="1">
      <c r="A45" s="60" t="s">
        <v>77</v>
      </c>
      <c r="B45" s="61" t="s">
        <v>66</v>
      </c>
      <c r="C45" s="61"/>
      <c r="D45" s="62"/>
      <c r="E45" s="62" t="s">
        <v>275</v>
      </c>
      <c r="F45" s="61" t="s">
        <v>410</v>
      </c>
      <c r="G45" s="62" t="s">
        <v>78</v>
      </c>
      <c r="H45" s="62" t="s">
        <v>78</v>
      </c>
      <c r="I45" s="62" t="s">
        <v>492</v>
      </c>
      <c r="J45" s="61" t="s">
        <v>494</v>
      </c>
      <c r="K45" s="62" t="s">
        <v>608</v>
      </c>
      <c r="L45" s="62" t="s">
        <v>609</v>
      </c>
      <c r="M45" s="62" t="s">
        <v>598</v>
      </c>
      <c r="N45" s="62" t="s">
        <v>599</v>
      </c>
      <c r="O45" s="62" t="s">
        <v>600</v>
      </c>
      <c r="P45" s="62"/>
      <c r="Q45" s="35" t="s">
        <v>601</v>
      </c>
      <c r="R45" s="63">
        <v>20</v>
      </c>
      <c r="S45" s="63">
        <v>10</v>
      </c>
      <c r="T45" s="63">
        <v>11</v>
      </c>
      <c r="U45" s="63">
        <v>6</v>
      </c>
      <c r="V45" s="63">
        <v>9</v>
      </c>
      <c r="W45" s="63">
        <v>6</v>
      </c>
      <c r="X45" s="63">
        <v>16</v>
      </c>
      <c r="Y45" s="63">
        <v>9</v>
      </c>
      <c r="Z45" s="63">
        <v>25</v>
      </c>
      <c r="AA45" s="63">
        <v>14</v>
      </c>
      <c r="AB45" s="63">
        <v>15</v>
      </c>
      <c r="AC45" s="63">
        <v>6</v>
      </c>
      <c r="AD45" s="63">
        <v>29</v>
      </c>
      <c r="AE45" s="63">
        <v>18</v>
      </c>
      <c r="AF45" s="63">
        <v>13</v>
      </c>
      <c r="AG45" s="63">
        <v>8</v>
      </c>
      <c r="AH45" s="63">
        <v>22</v>
      </c>
      <c r="AI45" s="63">
        <v>11</v>
      </c>
      <c r="AJ45" s="64">
        <f t="shared" si="0"/>
        <v>160</v>
      </c>
      <c r="AK45" s="64">
        <f t="shared" si="0"/>
        <v>88</v>
      </c>
      <c r="AL45" s="64">
        <f t="shared" si="1"/>
        <v>72</v>
      </c>
      <c r="AM45" s="65"/>
      <c r="AN45" s="65"/>
      <c r="AO45" s="65"/>
      <c r="AP45" s="65"/>
      <c r="AQ45" s="65"/>
      <c r="AR45" s="65"/>
      <c r="AS45" s="65"/>
      <c r="AT45" s="65"/>
      <c r="AU45" s="65">
        <v>1</v>
      </c>
      <c r="AV45" s="65">
        <v>0</v>
      </c>
      <c r="AW45" s="65">
        <v>1</v>
      </c>
      <c r="AX45" s="65">
        <v>0</v>
      </c>
      <c r="AY45" s="65"/>
      <c r="AZ45" s="65"/>
      <c r="BA45" s="66"/>
      <c r="BB45" s="65"/>
      <c r="BC45" s="65">
        <v>1</v>
      </c>
      <c r="BD45" s="65">
        <v>1</v>
      </c>
      <c r="BE45" s="67">
        <f t="shared" si="2"/>
        <v>3</v>
      </c>
      <c r="BF45" s="67">
        <f t="shared" si="2"/>
        <v>1</v>
      </c>
      <c r="BG45" s="67">
        <f t="shared" si="3"/>
        <v>2</v>
      </c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9"/>
      <c r="BT45" s="69"/>
      <c r="BU45" s="69"/>
      <c r="BV45" s="69"/>
      <c r="BW45" s="69"/>
      <c r="BX45" s="69"/>
      <c r="BY45" s="69"/>
      <c r="BZ45" s="70">
        <f t="shared" si="4"/>
        <v>0</v>
      </c>
      <c r="CA45" s="70">
        <f t="shared" si="5"/>
        <v>0</v>
      </c>
      <c r="CB45" s="70">
        <f t="shared" si="6"/>
        <v>0</v>
      </c>
      <c r="CC45" s="71">
        <v>1</v>
      </c>
      <c r="CD45" s="71">
        <v>1</v>
      </c>
      <c r="CE45" s="71">
        <v>1</v>
      </c>
      <c r="CF45" s="71">
        <v>1</v>
      </c>
      <c r="CG45" s="71">
        <v>1</v>
      </c>
      <c r="CH45" s="71">
        <v>1</v>
      </c>
      <c r="CI45" s="71">
        <v>1</v>
      </c>
      <c r="CJ45" s="71">
        <v>1</v>
      </c>
      <c r="CK45" s="71">
        <v>1</v>
      </c>
      <c r="CL45" s="68"/>
      <c r="CM45" s="68"/>
      <c r="CN45" s="72">
        <f t="shared" si="7"/>
        <v>9</v>
      </c>
      <c r="CO45" s="73"/>
      <c r="CP45" s="73"/>
      <c r="CQ45" s="73"/>
      <c r="CR45" s="73"/>
      <c r="CS45" s="74"/>
      <c r="CT45" s="105"/>
      <c r="CU45" s="59" t="s">
        <v>669</v>
      </c>
    </row>
    <row r="46" spans="1:99" ht="13.5" customHeight="1">
      <c r="A46" s="60" t="s">
        <v>77</v>
      </c>
      <c r="B46" s="61" t="s">
        <v>66</v>
      </c>
      <c r="C46" s="61"/>
      <c r="D46" s="62"/>
      <c r="E46" s="62" t="s">
        <v>276</v>
      </c>
      <c r="F46" s="61" t="s">
        <v>411</v>
      </c>
      <c r="G46" s="62" t="s">
        <v>78</v>
      </c>
      <c r="H46" s="62" t="s">
        <v>78</v>
      </c>
      <c r="I46" s="62" t="s">
        <v>492</v>
      </c>
      <c r="J46" s="61" t="s">
        <v>495</v>
      </c>
      <c r="K46" s="62" t="s">
        <v>608</v>
      </c>
      <c r="L46" s="62" t="s">
        <v>609</v>
      </c>
      <c r="M46" s="62" t="s">
        <v>598</v>
      </c>
      <c r="N46" s="62" t="s">
        <v>599</v>
      </c>
      <c r="O46" s="62" t="s">
        <v>600</v>
      </c>
      <c r="P46" s="62"/>
      <c r="Q46" s="35" t="s">
        <v>601</v>
      </c>
      <c r="R46" s="63">
        <v>3</v>
      </c>
      <c r="S46" s="63">
        <v>1</v>
      </c>
      <c r="T46" s="63">
        <v>6</v>
      </c>
      <c r="U46" s="63">
        <v>2</v>
      </c>
      <c r="V46" s="63">
        <v>4</v>
      </c>
      <c r="W46" s="63">
        <v>2</v>
      </c>
      <c r="X46" s="63">
        <v>2</v>
      </c>
      <c r="Y46" s="63">
        <v>1</v>
      </c>
      <c r="Z46" s="63">
        <v>5</v>
      </c>
      <c r="AA46" s="63">
        <v>1</v>
      </c>
      <c r="AB46" s="63">
        <v>15</v>
      </c>
      <c r="AC46" s="63">
        <v>4</v>
      </c>
      <c r="AD46" s="63">
        <v>10</v>
      </c>
      <c r="AE46" s="63">
        <v>5</v>
      </c>
      <c r="AF46" s="63">
        <v>19</v>
      </c>
      <c r="AG46" s="63">
        <v>9</v>
      </c>
      <c r="AH46" s="63">
        <v>25</v>
      </c>
      <c r="AI46" s="63">
        <v>10</v>
      </c>
      <c r="AJ46" s="64">
        <f t="shared" si="0"/>
        <v>89</v>
      </c>
      <c r="AK46" s="64">
        <f t="shared" si="0"/>
        <v>35</v>
      </c>
      <c r="AL46" s="64">
        <f t="shared" si="1"/>
        <v>54</v>
      </c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>
        <v>2</v>
      </c>
      <c r="AX46" s="65">
        <v>2</v>
      </c>
      <c r="AY46" s="65"/>
      <c r="AZ46" s="65"/>
      <c r="BA46" s="66">
        <v>1</v>
      </c>
      <c r="BB46" s="65">
        <v>1</v>
      </c>
      <c r="BC46" s="65"/>
      <c r="BD46" s="65"/>
      <c r="BE46" s="67">
        <f t="shared" si="2"/>
        <v>3</v>
      </c>
      <c r="BF46" s="67">
        <f t="shared" si="2"/>
        <v>3</v>
      </c>
      <c r="BG46" s="67">
        <f t="shared" si="3"/>
        <v>0</v>
      </c>
      <c r="BH46" s="68">
        <v>3</v>
      </c>
      <c r="BI46" s="68">
        <v>1</v>
      </c>
      <c r="BJ46" s="68">
        <v>6</v>
      </c>
      <c r="BK46" s="68">
        <v>2</v>
      </c>
      <c r="BL46" s="68">
        <v>4</v>
      </c>
      <c r="BM46" s="68">
        <v>2</v>
      </c>
      <c r="BN46" s="68">
        <v>2</v>
      </c>
      <c r="BO46" s="68">
        <v>1</v>
      </c>
      <c r="BP46" s="68">
        <v>5</v>
      </c>
      <c r="BQ46" s="68">
        <v>1</v>
      </c>
      <c r="BR46" s="68"/>
      <c r="BS46" s="69"/>
      <c r="BT46" s="69"/>
      <c r="BU46" s="69"/>
      <c r="BV46" s="69"/>
      <c r="BW46" s="69"/>
      <c r="BX46" s="69"/>
      <c r="BY46" s="69"/>
      <c r="BZ46" s="70">
        <f t="shared" si="4"/>
        <v>20</v>
      </c>
      <c r="CA46" s="70">
        <f t="shared" si="5"/>
        <v>7</v>
      </c>
      <c r="CB46" s="70">
        <f t="shared" si="6"/>
        <v>13</v>
      </c>
      <c r="CC46" s="71"/>
      <c r="CD46" s="71"/>
      <c r="CE46" s="71"/>
      <c r="CF46" s="71"/>
      <c r="CG46" s="71"/>
      <c r="CH46" s="71">
        <v>1</v>
      </c>
      <c r="CI46" s="71">
        <v>1</v>
      </c>
      <c r="CJ46" s="71">
        <v>1</v>
      </c>
      <c r="CK46" s="71">
        <v>1</v>
      </c>
      <c r="CL46" s="68">
        <v>2</v>
      </c>
      <c r="CM46" s="68" t="s">
        <v>913</v>
      </c>
      <c r="CN46" s="72">
        <f t="shared" si="7"/>
        <v>6</v>
      </c>
      <c r="CO46" s="73"/>
      <c r="CP46" s="73"/>
      <c r="CQ46" s="73"/>
      <c r="CR46" s="73"/>
      <c r="CS46" s="74"/>
      <c r="CT46" s="105"/>
      <c r="CU46" s="59" t="s">
        <v>670</v>
      </c>
    </row>
    <row r="47" spans="1:99" ht="13.5" customHeight="1">
      <c r="A47" s="60" t="s">
        <v>77</v>
      </c>
      <c r="B47" s="61" t="s">
        <v>66</v>
      </c>
      <c r="C47" s="61"/>
      <c r="D47" s="62"/>
      <c r="E47" s="62" t="s">
        <v>277</v>
      </c>
      <c r="F47" s="61" t="s">
        <v>411</v>
      </c>
      <c r="G47" s="62" t="s">
        <v>78</v>
      </c>
      <c r="H47" s="62" t="s">
        <v>78</v>
      </c>
      <c r="I47" s="62" t="s">
        <v>492</v>
      </c>
      <c r="J47" s="61" t="s">
        <v>496</v>
      </c>
      <c r="K47" s="62" t="s">
        <v>608</v>
      </c>
      <c r="L47" s="62" t="s">
        <v>609</v>
      </c>
      <c r="M47" s="62" t="s">
        <v>598</v>
      </c>
      <c r="N47" s="62" t="s">
        <v>67</v>
      </c>
      <c r="O47" s="62" t="s">
        <v>604</v>
      </c>
      <c r="P47" s="62" t="s">
        <v>276</v>
      </c>
      <c r="Q47" s="35" t="s">
        <v>601</v>
      </c>
      <c r="R47" s="63">
        <v>7</v>
      </c>
      <c r="S47" s="63">
        <v>3</v>
      </c>
      <c r="T47" s="63">
        <v>3</v>
      </c>
      <c r="U47" s="63">
        <v>2</v>
      </c>
      <c r="V47" s="63">
        <v>2</v>
      </c>
      <c r="W47" s="63">
        <v>0</v>
      </c>
      <c r="X47" s="63">
        <v>5</v>
      </c>
      <c r="Y47" s="63">
        <v>1</v>
      </c>
      <c r="Z47" s="63">
        <v>5</v>
      </c>
      <c r="AA47" s="63">
        <v>2</v>
      </c>
      <c r="AB47" s="63"/>
      <c r="AC47" s="63"/>
      <c r="AD47" s="63"/>
      <c r="AE47" s="63"/>
      <c r="AF47" s="63"/>
      <c r="AG47" s="63"/>
      <c r="AH47" s="63"/>
      <c r="AI47" s="63"/>
      <c r="AJ47" s="64">
        <f t="shared" si="0"/>
        <v>22</v>
      </c>
      <c r="AK47" s="64">
        <f t="shared" si="0"/>
        <v>8</v>
      </c>
      <c r="AL47" s="64">
        <f t="shared" si="1"/>
        <v>14</v>
      </c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6"/>
      <c r="BB47" s="65"/>
      <c r="BC47" s="65"/>
      <c r="BD47" s="65"/>
      <c r="BE47" s="67">
        <f t="shared" si="2"/>
        <v>0</v>
      </c>
      <c r="BF47" s="67">
        <f t="shared" si="2"/>
        <v>0</v>
      </c>
      <c r="BG47" s="67">
        <f t="shared" si="3"/>
        <v>0</v>
      </c>
      <c r="BH47" s="68">
        <v>7</v>
      </c>
      <c r="BI47" s="68">
        <v>3</v>
      </c>
      <c r="BJ47" s="68">
        <v>3</v>
      </c>
      <c r="BK47" s="68">
        <v>2</v>
      </c>
      <c r="BL47" s="68">
        <v>2</v>
      </c>
      <c r="BM47" s="68">
        <v>0</v>
      </c>
      <c r="BN47" s="68">
        <v>5</v>
      </c>
      <c r="BO47" s="68">
        <v>1</v>
      </c>
      <c r="BP47" s="68">
        <v>5</v>
      </c>
      <c r="BQ47" s="68">
        <v>2</v>
      </c>
      <c r="BR47" s="68"/>
      <c r="BS47" s="69"/>
      <c r="BT47" s="69"/>
      <c r="BU47" s="69"/>
      <c r="BV47" s="69"/>
      <c r="BW47" s="69"/>
      <c r="BX47" s="69"/>
      <c r="BY47" s="69"/>
      <c r="BZ47" s="70">
        <f t="shared" si="4"/>
        <v>22</v>
      </c>
      <c r="CA47" s="70">
        <f t="shared" si="5"/>
        <v>8</v>
      </c>
      <c r="CB47" s="70">
        <f t="shared" si="6"/>
        <v>14</v>
      </c>
      <c r="CC47" s="71"/>
      <c r="CD47" s="71"/>
      <c r="CE47" s="71"/>
      <c r="CF47" s="71"/>
      <c r="CG47" s="71"/>
      <c r="CH47" s="71"/>
      <c r="CI47" s="71"/>
      <c r="CJ47" s="71"/>
      <c r="CK47" s="71"/>
      <c r="CL47" s="68">
        <v>2</v>
      </c>
      <c r="CM47" s="68" t="s">
        <v>913</v>
      </c>
      <c r="CN47" s="72">
        <f t="shared" si="7"/>
        <v>2</v>
      </c>
      <c r="CO47" s="73"/>
      <c r="CP47" s="73"/>
      <c r="CQ47" s="73"/>
      <c r="CR47" s="73"/>
      <c r="CS47" s="74"/>
      <c r="CT47" s="105"/>
      <c r="CU47" s="59"/>
    </row>
    <row r="48" spans="1:99" ht="13.5" customHeight="1">
      <c r="A48" s="60" t="s">
        <v>77</v>
      </c>
      <c r="B48" s="61" t="s">
        <v>66</v>
      </c>
      <c r="C48" s="61"/>
      <c r="D48" s="62"/>
      <c r="E48" s="62" t="s">
        <v>278</v>
      </c>
      <c r="F48" s="61" t="s">
        <v>412</v>
      </c>
      <c r="G48" s="62" t="s">
        <v>78</v>
      </c>
      <c r="H48" s="62" t="s">
        <v>78</v>
      </c>
      <c r="I48" s="62" t="s">
        <v>492</v>
      </c>
      <c r="J48" s="61" t="s">
        <v>497</v>
      </c>
      <c r="K48" s="62" t="s">
        <v>608</v>
      </c>
      <c r="L48" s="62" t="s">
        <v>609</v>
      </c>
      <c r="M48" s="62" t="s">
        <v>598</v>
      </c>
      <c r="N48" s="62" t="s">
        <v>605</v>
      </c>
      <c r="O48" s="62" t="s">
        <v>614</v>
      </c>
      <c r="P48" s="62"/>
      <c r="Q48" s="35" t="s">
        <v>601</v>
      </c>
      <c r="R48" s="63">
        <v>42</v>
      </c>
      <c r="S48" s="63">
        <v>14</v>
      </c>
      <c r="T48" s="63">
        <v>47</v>
      </c>
      <c r="U48" s="63">
        <v>26</v>
      </c>
      <c r="V48" s="63">
        <v>39</v>
      </c>
      <c r="W48" s="63">
        <v>18</v>
      </c>
      <c r="X48" s="63">
        <v>42</v>
      </c>
      <c r="Y48" s="63">
        <v>17</v>
      </c>
      <c r="Z48" s="63">
        <v>60</v>
      </c>
      <c r="AA48" s="63">
        <v>27</v>
      </c>
      <c r="AB48" s="63">
        <v>49</v>
      </c>
      <c r="AC48" s="63">
        <v>18</v>
      </c>
      <c r="AD48" s="63">
        <v>61</v>
      </c>
      <c r="AE48" s="63">
        <v>26</v>
      </c>
      <c r="AF48" s="63">
        <v>56</v>
      </c>
      <c r="AG48" s="63">
        <v>26</v>
      </c>
      <c r="AH48" s="63">
        <v>59</v>
      </c>
      <c r="AI48" s="63">
        <v>27</v>
      </c>
      <c r="AJ48" s="64">
        <f t="shared" si="0"/>
        <v>455</v>
      </c>
      <c r="AK48" s="64">
        <f t="shared" si="0"/>
        <v>199</v>
      </c>
      <c r="AL48" s="64">
        <f t="shared" si="1"/>
        <v>256</v>
      </c>
      <c r="AM48" s="65"/>
      <c r="AN48" s="65"/>
      <c r="AO48" s="65"/>
      <c r="AP48" s="65"/>
      <c r="AQ48" s="65"/>
      <c r="AR48" s="65"/>
      <c r="AS48" s="65">
        <v>1</v>
      </c>
      <c r="AT48" s="65">
        <v>0</v>
      </c>
      <c r="AU48" s="65">
        <v>4</v>
      </c>
      <c r="AV48" s="65">
        <v>1</v>
      </c>
      <c r="AW48" s="65">
        <v>2</v>
      </c>
      <c r="AX48" s="65">
        <v>0</v>
      </c>
      <c r="AY48" s="65">
        <v>5</v>
      </c>
      <c r="AZ48" s="65">
        <v>2</v>
      </c>
      <c r="BA48" s="66"/>
      <c r="BB48" s="65"/>
      <c r="BC48" s="65">
        <v>3</v>
      </c>
      <c r="BD48" s="65">
        <v>3</v>
      </c>
      <c r="BE48" s="67">
        <f t="shared" si="2"/>
        <v>15</v>
      </c>
      <c r="BF48" s="67">
        <f t="shared" si="2"/>
        <v>6</v>
      </c>
      <c r="BG48" s="67">
        <f t="shared" si="3"/>
        <v>9</v>
      </c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9"/>
      <c r="BT48" s="69"/>
      <c r="BU48" s="69"/>
      <c r="BV48" s="69"/>
      <c r="BW48" s="69"/>
      <c r="BX48" s="69"/>
      <c r="BY48" s="69"/>
      <c r="BZ48" s="70">
        <f t="shared" si="4"/>
        <v>0</v>
      </c>
      <c r="CA48" s="70">
        <f t="shared" si="5"/>
        <v>0</v>
      </c>
      <c r="CB48" s="70">
        <f t="shared" si="6"/>
        <v>0</v>
      </c>
      <c r="CC48" s="71">
        <v>2</v>
      </c>
      <c r="CD48" s="71">
        <v>2</v>
      </c>
      <c r="CE48" s="71">
        <v>2</v>
      </c>
      <c r="CF48" s="71">
        <v>2</v>
      </c>
      <c r="CG48" s="71">
        <v>2</v>
      </c>
      <c r="CH48" s="71">
        <v>2</v>
      </c>
      <c r="CI48" s="71">
        <v>2</v>
      </c>
      <c r="CJ48" s="71">
        <v>2</v>
      </c>
      <c r="CK48" s="71">
        <v>2</v>
      </c>
      <c r="CL48" s="68"/>
      <c r="CM48" s="68"/>
      <c r="CN48" s="72">
        <f t="shared" si="7"/>
        <v>18</v>
      </c>
      <c r="CO48" s="73"/>
      <c r="CP48" s="73"/>
      <c r="CQ48" s="73"/>
      <c r="CR48" s="73"/>
      <c r="CS48" s="74"/>
      <c r="CT48" s="105" t="s">
        <v>671</v>
      </c>
      <c r="CU48" s="59" t="s">
        <v>672</v>
      </c>
    </row>
    <row r="49" spans="1:99" ht="13.5" customHeight="1">
      <c r="A49" s="60" t="s">
        <v>77</v>
      </c>
      <c r="B49" s="61" t="s">
        <v>66</v>
      </c>
      <c r="C49" s="61"/>
      <c r="D49" s="62"/>
      <c r="E49" s="62" t="s">
        <v>279</v>
      </c>
      <c r="F49" s="61" t="s">
        <v>413</v>
      </c>
      <c r="G49" s="62" t="s">
        <v>78</v>
      </c>
      <c r="H49" s="62" t="s">
        <v>78</v>
      </c>
      <c r="I49" s="62" t="s">
        <v>498</v>
      </c>
      <c r="J49" s="61" t="s">
        <v>499</v>
      </c>
      <c r="K49" s="62" t="s">
        <v>596</v>
      </c>
      <c r="L49" s="62" t="s">
        <v>597</v>
      </c>
      <c r="M49" s="62" t="s">
        <v>598</v>
      </c>
      <c r="N49" s="62" t="s">
        <v>605</v>
      </c>
      <c r="O49" s="62" t="s">
        <v>614</v>
      </c>
      <c r="P49" s="62"/>
      <c r="Q49" s="35" t="s">
        <v>601</v>
      </c>
      <c r="R49" s="63">
        <v>46</v>
      </c>
      <c r="S49" s="63">
        <v>20</v>
      </c>
      <c r="T49" s="63">
        <v>49</v>
      </c>
      <c r="U49" s="63">
        <v>23</v>
      </c>
      <c r="V49" s="63">
        <v>47</v>
      </c>
      <c r="W49" s="63">
        <v>21</v>
      </c>
      <c r="X49" s="63">
        <v>53</v>
      </c>
      <c r="Y49" s="63">
        <v>30</v>
      </c>
      <c r="Z49" s="63">
        <v>58</v>
      </c>
      <c r="AA49" s="63">
        <v>28</v>
      </c>
      <c r="AB49" s="63">
        <v>58</v>
      </c>
      <c r="AC49" s="63">
        <v>29</v>
      </c>
      <c r="AD49" s="63">
        <v>75</v>
      </c>
      <c r="AE49" s="63">
        <v>36</v>
      </c>
      <c r="AF49" s="63">
        <v>92</v>
      </c>
      <c r="AG49" s="63">
        <v>44</v>
      </c>
      <c r="AH49" s="63">
        <v>67</v>
      </c>
      <c r="AI49" s="63">
        <v>34</v>
      </c>
      <c r="AJ49" s="64">
        <f t="shared" si="0"/>
        <v>545</v>
      </c>
      <c r="AK49" s="64">
        <f t="shared" si="0"/>
        <v>265</v>
      </c>
      <c r="AL49" s="64">
        <f t="shared" si="1"/>
        <v>280</v>
      </c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6">
        <v>1</v>
      </c>
      <c r="BB49" s="65">
        <v>0</v>
      </c>
      <c r="BC49" s="65">
        <v>4</v>
      </c>
      <c r="BD49" s="65">
        <v>1</v>
      </c>
      <c r="BE49" s="67">
        <f t="shared" si="2"/>
        <v>5</v>
      </c>
      <c r="BF49" s="67">
        <f t="shared" si="2"/>
        <v>1</v>
      </c>
      <c r="BG49" s="67">
        <f t="shared" si="3"/>
        <v>4</v>
      </c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9"/>
      <c r="BT49" s="69"/>
      <c r="BU49" s="69"/>
      <c r="BV49" s="69"/>
      <c r="BW49" s="69"/>
      <c r="BX49" s="69"/>
      <c r="BY49" s="69"/>
      <c r="BZ49" s="70">
        <f t="shared" si="4"/>
        <v>0</v>
      </c>
      <c r="CA49" s="70">
        <f t="shared" si="5"/>
        <v>0</v>
      </c>
      <c r="CB49" s="70">
        <f t="shared" si="6"/>
        <v>0</v>
      </c>
      <c r="CC49" s="71">
        <v>2</v>
      </c>
      <c r="CD49" s="71">
        <v>2</v>
      </c>
      <c r="CE49" s="71">
        <v>2</v>
      </c>
      <c r="CF49" s="71">
        <v>2</v>
      </c>
      <c r="CG49" s="71">
        <v>3</v>
      </c>
      <c r="CH49" s="71">
        <v>3</v>
      </c>
      <c r="CI49" s="71">
        <v>3</v>
      </c>
      <c r="CJ49" s="71">
        <v>3</v>
      </c>
      <c r="CK49" s="71">
        <v>2</v>
      </c>
      <c r="CL49" s="68"/>
      <c r="CM49" s="68"/>
      <c r="CN49" s="72">
        <f t="shared" si="7"/>
        <v>22</v>
      </c>
      <c r="CO49" s="73"/>
      <c r="CP49" s="73"/>
      <c r="CQ49" s="73"/>
      <c r="CR49" s="73"/>
      <c r="CS49" s="74"/>
      <c r="CT49" s="105"/>
      <c r="CU49" s="59" t="s">
        <v>673</v>
      </c>
    </row>
    <row r="50" spans="1:99" ht="13.5" customHeight="1">
      <c r="A50" s="60" t="s">
        <v>77</v>
      </c>
      <c r="B50" s="61" t="s">
        <v>66</v>
      </c>
      <c r="C50" s="61"/>
      <c r="D50" s="62"/>
      <c r="E50" s="62" t="s">
        <v>280</v>
      </c>
      <c r="F50" s="61" t="s">
        <v>414</v>
      </c>
      <c r="G50" s="62" t="s">
        <v>78</v>
      </c>
      <c r="H50" s="62" t="s">
        <v>78</v>
      </c>
      <c r="I50" s="62" t="s">
        <v>498</v>
      </c>
      <c r="J50" s="61" t="s">
        <v>500</v>
      </c>
      <c r="K50" s="62" t="s">
        <v>596</v>
      </c>
      <c r="L50" s="62" t="s">
        <v>609</v>
      </c>
      <c r="M50" s="62" t="s">
        <v>598</v>
      </c>
      <c r="N50" s="62" t="s">
        <v>605</v>
      </c>
      <c r="O50" s="62" t="s">
        <v>614</v>
      </c>
      <c r="P50" s="62"/>
      <c r="Q50" s="35" t="s">
        <v>601</v>
      </c>
      <c r="R50" s="63">
        <v>24</v>
      </c>
      <c r="S50" s="63">
        <v>8</v>
      </c>
      <c r="T50" s="63">
        <v>40</v>
      </c>
      <c r="U50" s="63">
        <v>20</v>
      </c>
      <c r="V50" s="63">
        <v>30</v>
      </c>
      <c r="W50" s="63">
        <v>12</v>
      </c>
      <c r="X50" s="63">
        <v>42</v>
      </c>
      <c r="Y50" s="63">
        <v>23</v>
      </c>
      <c r="Z50" s="63">
        <v>47</v>
      </c>
      <c r="AA50" s="63">
        <v>33</v>
      </c>
      <c r="AB50" s="63">
        <v>38</v>
      </c>
      <c r="AC50" s="63">
        <v>17</v>
      </c>
      <c r="AD50" s="63">
        <v>45</v>
      </c>
      <c r="AE50" s="63">
        <v>26</v>
      </c>
      <c r="AF50" s="63">
        <v>52</v>
      </c>
      <c r="AG50" s="63">
        <v>27</v>
      </c>
      <c r="AH50" s="63">
        <v>24</v>
      </c>
      <c r="AI50" s="63">
        <v>13</v>
      </c>
      <c r="AJ50" s="64">
        <f t="shared" si="0"/>
        <v>342</v>
      </c>
      <c r="AK50" s="64">
        <f t="shared" si="0"/>
        <v>179</v>
      </c>
      <c r="AL50" s="64">
        <f t="shared" si="1"/>
        <v>163</v>
      </c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>
        <v>1</v>
      </c>
      <c r="AZ50" s="65">
        <v>0</v>
      </c>
      <c r="BA50" s="66"/>
      <c r="BB50" s="65"/>
      <c r="BC50" s="65"/>
      <c r="BD50" s="65"/>
      <c r="BE50" s="67">
        <f t="shared" si="2"/>
        <v>1</v>
      </c>
      <c r="BF50" s="67">
        <f t="shared" si="2"/>
        <v>0</v>
      </c>
      <c r="BG50" s="67">
        <f t="shared" si="3"/>
        <v>1</v>
      </c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9"/>
      <c r="BT50" s="69"/>
      <c r="BU50" s="69"/>
      <c r="BV50" s="69"/>
      <c r="BW50" s="69"/>
      <c r="BX50" s="69"/>
      <c r="BY50" s="69"/>
      <c r="BZ50" s="70">
        <f t="shared" si="4"/>
        <v>0</v>
      </c>
      <c r="CA50" s="70">
        <f t="shared" si="5"/>
        <v>0</v>
      </c>
      <c r="CB50" s="70">
        <f t="shared" si="6"/>
        <v>0</v>
      </c>
      <c r="CC50" s="71">
        <v>1</v>
      </c>
      <c r="CD50" s="71">
        <v>2</v>
      </c>
      <c r="CE50" s="71">
        <v>1</v>
      </c>
      <c r="CF50" s="71">
        <v>2</v>
      </c>
      <c r="CG50" s="71">
        <v>2</v>
      </c>
      <c r="CH50" s="71">
        <v>2</v>
      </c>
      <c r="CI50" s="71">
        <v>2</v>
      </c>
      <c r="CJ50" s="71">
        <v>2</v>
      </c>
      <c r="CK50" s="71">
        <v>1</v>
      </c>
      <c r="CL50" s="68"/>
      <c r="CM50" s="68"/>
      <c r="CN50" s="72">
        <f t="shared" si="7"/>
        <v>15</v>
      </c>
      <c r="CO50" s="73"/>
      <c r="CP50" s="73"/>
      <c r="CQ50" s="73"/>
      <c r="CR50" s="73"/>
      <c r="CS50" s="74"/>
      <c r="CT50" s="105"/>
      <c r="CU50" s="59" t="s">
        <v>674</v>
      </c>
    </row>
    <row r="51" spans="1:99" ht="13.5" customHeight="1">
      <c r="A51" s="60" t="s">
        <v>77</v>
      </c>
      <c r="B51" s="61" t="s">
        <v>66</v>
      </c>
      <c r="C51" s="61"/>
      <c r="D51" s="62"/>
      <c r="E51" s="62" t="s">
        <v>281</v>
      </c>
      <c r="F51" s="61" t="s">
        <v>414</v>
      </c>
      <c r="G51" s="62" t="s">
        <v>78</v>
      </c>
      <c r="H51" s="62" t="s">
        <v>78</v>
      </c>
      <c r="I51" s="62" t="s">
        <v>498</v>
      </c>
      <c r="J51" s="61" t="s">
        <v>501</v>
      </c>
      <c r="K51" s="62" t="s">
        <v>596</v>
      </c>
      <c r="L51" s="62" t="s">
        <v>609</v>
      </c>
      <c r="M51" s="62" t="s">
        <v>598</v>
      </c>
      <c r="N51" s="62" t="s">
        <v>67</v>
      </c>
      <c r="O51" s="62" t="s">
        <v>604</v>
      </c>
      <c r="P51" s="62" t="s">
        <v>280</v>
      </c>
      <c r="Q51" s="35" t="s">
        <v>601</v>
      </c>
      <c r="R51" s="63"/>
      <c r="S51" s="63"/>
      <c r="T51" s="63">
        <v>7</v>
      </c>
      <c r="U51" s="63">
        <v>4</v>
      </c>
      <c r="V51" s="63"/>
      <c r="W51" s="63"/>
      <c r="X51" s="63">
        <v>4</v>
      </c>
      <c r="Y51" s="63">
        <v>1</v>
      </c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>
        <f t="shared" si="0"/>
        <v>11</v>
      </c>
      <c r="AK51" s="64">
        <f t="shared" si="0"/>
        <v>5</v>
      </c>
      <c r="AL51" s="64">
        <f t="shared" si="1"/>
        <v>6</v>
      </c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6"/>
      <c r="BB51" s="65"/>
      <c r="BC51" s="65"/>
      <c r="BD51" s="65"/>
      <c r="BE51" s="67">
        <f t="shared" si="2"/>
        <v>0</v>
      </c>
      <c r="BF51" s="67">
        <f t="shared" si="2"/>
        <v>0</v>
      </c>
      <c r="BG51" s="67">
        <f t="shared" si="3"/>
        <v>0</v>
      </c>
      <c r="BH51" s="68"/>
      <c r="BI51" s="68"/>
      <c r="BJ51" s="68">
        <v>7</v>
      </c>
      <c r="BK51" s="68">
        <v>4</v>
      </c>
      <c r="BL51" s="68"/>
      <c r="BM51" s="68"/>
      <c r="BN51" s="68">
        <v>4</v>
      </c>
      <c r="BO51" s="68">
        <v>1</v>
      </c>
      <c r="BP51" s="68"/>
      <c r="BQ51" s="68"/>
      <c r="BR51" s="68"/>
      <c r="BS51" s="69"/>
      <c r="BT51" s="69"/>
      <c r="BU51" s="69"/>
      <c r="BV51" s="69"/>
      <c r="BW51" s="69"/>
      <c r="BX51" s="69"/>
      <c r="BY51" s="69"/>
      <c r="BZ51" s="70">
        <f t="shared" si="4"/>
        <v>11</v>
      </c>
      <c r="CA51" s="70">
        <f t="shared" si="5"/>
        <v>5</v>
      </c>
      <c r="CB51" s="70">
        <f t="shared" si="6"/>
        <v>6</v>
      </c>
      <c r="CC51" s="71"/>
      <c r="CD51" s="71"/>
      <c r="CE51" s="71"/>
      <c r="CF51" s="71"/>
      <c r="CG51" s="71"/>
      <c r="CH51" s="71"/>
      <c r="CI51" s="71"/>
      <c r="CJ51" s="71"/>
      <c r="CK51" s="71"/>
      <c r="CL51" s="68">
        <v>1</v>
      </c>
      <c r="CM51" s="68">
        <v>24</v>
      </c>
      <c r="CN51" s="72">
        <f t="shared" si="7"/>
        <v>1</v>
      </c>
      <c r="CO51" s="73"/>
      <c r="CP51" s="73"/>
      <c r="CQ51" s="73"/>
      <c r="CR51" s="73"/>
      <c r="CS51" s="74"/>
      <c r="CT51" s="105"/>
      <c r="CU51" s="59"/>
    </row>
    <row r="52" spans="1:99" ht="13.5" customHeight="1">
      <c r="A52" s="60" t="s">
        <v>77</v>
      </c>
      <c r="B52" s="61" t="s">
        <v>66</v>
      </c>
      <c r="C52" s="61"/>
      <c r="D52" s="62"/>
      <c r="E52" s="62" t="s">
        <v>282</v>
      </c>
      <c r="F52" s="61" t="s">
        <v>762</v>
      </c>
      <c r="G52" s="62" t="s">
        <v>78</v>
      </c>
      <c r="H52" s="62" t="s">
        <v>78</v>
      </c>
      <c r="I52" s="62" t="s">
        <v>498</v>
      </c>
      <c r="J52" s="61" t="s">
        <v>502</v>
      </c>
      <c r="K52" s="62" t="s">
        <v>596</v>
      </c>
      <c r="L52" s="62" t="s">
        <v>609</v>
      </c>
      <c r="M52" s="62" t="s">
        <v>598</v>
      </c>
      <c r="N52" s="62" t="s">
        <v>599</v>
      </c>
      <c r="O52" s="62" t="s">
        <v>600</v>
      </c>
      <c r="P52" s="62"/>
      <c r="Q52" s="35" t="s">
        <v>601</v>
      </c>
      <c r="R52" s="63">
        <v>8</v>
      </c>
      <c r="S52" s="63">
        <v>5</v>
      </c>
      <c r="T52" s="63">
        <v>15</v>
      </c>
      <c r="U52" s="63">
        <v>8</v>
      </c>
      <c r="V52" s="63">
        <v>11</v>
      </c>
      <c r="W52" s="63">
        <v>4</v>
      </c>
      <c r="X52" s="63">
        <v>14</v>
      </c>
      <c r="Y52" s="63">
        <v>2</v>
      </c>
      <c r="Z52" s="63">
        <v>13</v>
      </c>
      <c r="AA52" s="63">
        <v>10</v>
      </c>
      <c r="AB52" s="63">
        <v>14</v>
      </c>
      <c r="AC52" s="63">
        <v>6</v>
      </c>
      <c r="AD52" s="63">
        <v>17</v>
      </c>
      <c r="AE52" s="63">
        <v>10</v>
      </c>
      <c r="AF52" s="63">
        <v>15</v>
      </c>
      <c r="AG52" s="63">
        <v>5</v>
      </c>
      <c r="AH52" s="63">
        <v>22</v>
      </c>
      <c r="AI52" s="63">
        <v>8</v>
      </c>
      <c r="AJ52" s="64">
        <f t="shared" si="0"/>
        <v>129</v>
      </c>
      <c r="AK52" s="64">
        <f t="shared" si="0"/>
        <v>58</v>
      </c>
      <c r="AL52" s="64">
        <f t="shared" si="1"/>
        <v>71</v>
      </c>
      <c r="AM52" s="65"/>
      <c r="AN52" s="65"/>
      <c r="AO52" s="65"/>
      <c r="AP52" s="65"/>
      <c r="AQ52" s="65">
        <v>2</v>
      </c>
      <c r="AR52" s="65">
        <v>0</v>
      </c>
      <c r="AS52" s="65">
        <v>1</v>
      </c>
      <c r="AT52" s="65">
        <v>0</v>
      </c>
      <c r="AU52" s="65">
        <v>1</v>
      </c>
      <c r="AV52" s="65">
        <v>0</v>
      </c>
      <c r="AW52" s="65"/>
      <c r="AX52" s="65"/>
      <c r="AY52" s="65"/>
      <c r="AZ52" s="65"/>
      <c r="BA52" s="66"/>
      <c r="BB52" s="65"/>
      <c r="BC52" s="65"/>
      <c r="BD52" s="65"/>
      <c r="BE52" s="67">
        <f t="shared" si="2"/>
        <v>4</v>
      </c>
      <c r="BF52" s="67">
        <f t="shared" si="2"/>
        <v>0</v>
      </c>
      <c r="BG52" s="67">
        <f t="shared" si="3"/>
        <v>4</v>
      </c>
      <c r="BH52" s="68">
        <v>8</v>
      </c>
      <c r="BI52" s="68">
        <v>5</v>
      </c>
      <c r="BJ52" s="68"/>
      <c r="BK52" s="68"/>
      <c r="BL52" s="68">
        <v>11</v>
      </c>
      <c r="BM52" s="68">
        <v>4</v>
      </c>
      <c r="BN52" s="68"/>
      <c r="BO52" s="68"/>
      <c r="BP52" s="68"/>
      <c r="BQ52" s="68"/>
      <c r="BR52" s="68"/>
      <c r="BS52" s="69"/>
      <c r="BT52" s="69"/>
      <c r="BU52" s="69"/>
      <c r="BV52" s="69"/>
      <c r="BW52" s="69"/>
      <c r="BX52" s="69"/>
      <c r="BY52" s="69"/>
      <c r="BZ52" s="70">
        <f t="shared" si="4"/>
        <v>19</v>
      </c>
      <c r="CA52" s="70">
        <f t="shared" si="5"/>
        <v>9</v>
      </c>
      <c r="CB52" s="70">
        <f t="shared" si="6"/>
        <v>10</v>
      </c>
      <c r="CC52" s="71"/>
      <c r="CD52" s="71">
        <v>1</v>
      </c>
      <c r="CE52" s="71"/>
      <c r="CF52" s="71">
        <v>1</v>
      </c>
      <c r="CG52" s="71">
        <v>1</v>
      </c>
      <c r="CH52" s="71">
        <v>1</v>
      </c>
      <c r="CI52" s="71">
        <v>1</v>
      </c>
      <c r="CJ52" s="71">
        <v>1</v>
      </c>
      <c r="CK52" s="71">
        <v>1</v>
      </c>
      <c r="CL52" s="68">
        <v>1</v>
      </c>
      <c r="CM52" s="68">
        <v>13</v>
      </c>
      <c r="CN52" s="72">
        <f t="shared" si="7"/>
        <v>8</v>
      </c>
      <c r="CO52" s="73"/>
      <c r="CP52" s="73"/>
      <c r="CQ52" s="73"/>
      <c r="CR52" s="73"/>
      <c r="CS52" s="74"/>
      <c r="CT52" s="105"/>
      <c r="CU52" s="59" t="s">
        <v>675</v>
      </c>
    </row>
    <row r="53" spans="1:99" ht="13.5" customHeight="1">
      <c r="A53" s="60" t="s">
        <v>77</v>
      </c>
      <c r="B53" s="61" t="s">
        <v>66</v>
      </c>
      <c r="C53" s="61"/>
      <c r="D53" s="62"/>
      <c r="E53" s="62" t="s">
        <v>283</v>
      </c>
      <c r="F53" s="61" t="s">
        <v>415</v>
      </c>
      <c r="G53" s="62" t="s">
        <v>78</v>
      </c>
      <c r="H53" s="62" t="s">
        <v>78</v>
      </c>
      <c r="I53" s="62" t="s">
        <v>498</v>
      </c>
      <c r="J53" s="61" t="s">
        <v>503</v>
      </c>
      <c r="K53" s="62" t="s">
        <v>596</v>
      </c>
      <c r="L53" s="62" t="s">
        <v>609</v>
      </c>
      <c r="M53" s="62" t="s">
        <v>598</v>
      </c>
      <c r="N53" s="62" t="s">
        <v>599</v>
      </c>
      <c r="O53" s="62" t="s">
        <v>600</v>
      </c>
      <c r="P53" s="62"/>
      <c r="Q53" s="35" t="s">
        <v>601</v>
      </c>
      <c r="R53" s="63">
        <v>17</v>
      </c>
      <c r="S53" s="63">
        <v>8</v>
      </c>
      <c r="T53" s="63">
        <v>18</v>
      </c>
      <c r="U53" s="63">
        <v>11</v>
      </c>
      <c r="V53" s="63">
        <v>23</v>
      </c>
      <c r="W53" s="63">
        <v>10</v>
      </c>
      <c r="X53" s="63">
        <v>15</v>
      </c>
      <c r="Y53" s="63">
        <v>5</v>
      </c>
      <c r="Z53" s="63">
        <v>22</v>
      </c>
      <c r="AA53" s="63">
        <v>16</v>
      </c>
      <c r="AB53" s="63">
        <v>15</v>
      </c>
      <c r="AC53" s="63">
        <v>6</v>
      </c>
      <c r="AD53" s="63">
        <v>28</v>
      </c>
      <c r="AE53" s="63">
        <v>12</v>
      </c>
      <c r="AF53" s="63">
        <v>24</v>
      </c>
      <c r="AG53" s="63">
        <v>9</v>
      </c>
      <c r="AH53" s="63">
        <v>32</v>
      </c>
      <c r="AI53" s="63">
        <v>19</v>
      </c>
      <c r="AJ53" s="64">
        <f t="shared" si="0"/>
        <v>194</v>
      </c>
      <c r="AK53" s="64">
        <f t="shared" si="0"/>
        <v>96</v>
      </c>
      <c r="AL53" s="64">
        <f t="shared" si="1"/>
        <v>98</v>
      </c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6"/>
      <c r="BB53" s="65"/>
      <c r="BC53" s="65"/>
      <c r="BD53" s="65"/>
      <c r="BE53" s="67">
        <f t="shared" si="2"/>
        <v>0</v>
      </c>
      <c r="BF53" s="67">
        <f t="shared" si="2"/>
        <v>0</v>
      </c>
      <c r="BG53" s="67">
        <f t="shared" si="3"/>
        <v>0</v>
      </c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  <c r="BT53" s="69"/>
      <c r="BU53" s="69"/>
      <c r="BV53" s="69"/>
      <c r="BW53" s="69"/>
      <c r="BX53" s="69"/>
      <c r="BY53" s="69"/>
      <c r="BZ53" s="70">
        <f t="shared" si="4"/>
        <v>0</v>
      </c>
      <c r="CA53" s="70">
        <f t="shared" si="5"/>
        <v>0</v>
      </c>
      <c r="CB53" s="70">
        <f t="shared" si="6"/>
        <v>0</v>
      </c>
      <c r="CC53" s="71">
        <v>1</v>
      </c>
      <c r="CD53" s="71">
        <v>1</v>
      </c>
      <c r="CE53" s="71">
        <v>1</v>
      </c>
      <c r="CF53" s="71">
        <v>1</v>
      </c>
      <c r="CG53" s="71">
        <v>1</v>
      </c>
      <c r="CH53" s="71">
        <v>1</v>
      </c>
      <c r="CI53" s="71">
        <v>1</v>
      </c>
      <c r="CJ53" s="71">
        <v>1</v>
      </c>
      <c r="CK53" s="71">
        <v>2</v>
      </c>
      <c r="CL53" s="68"/>
      <c r="CM53" s="68"/>
      <c r="CN53" s="72">
        <f t="shared" si="7"/>
        <v>10</v>
      </c>
      <c r="CO53" s="73"/>
      <c r="CP53" s="73"/>
      <c r="CQ53" s="73"/>
      <c r="CR53" s="73"/>
      <c r="CS53" s="74"/>
      <c r="CT53" s="105" t="s">
        <v>676</v>
      </c>
      <c r="CU53" s="59" t="s">
        <v>677</v>
      </c>
    </row>
    <row r="54" spans="1:99" ht="13.5" customHeight="1">
      <c r="A54" s="60" t="s">
        <v>77</v>
      </c>
      <c r="B54" s="61" t="s">
        <v>66</v>
      </c>
      <c r="C54" s="61"/>
      <c r="D54" s="62"/>
      <c r="E54" s="62" t="s">
        <v>284</v>
      </c>
      <c r="F54" s="61" t="s">
        <v>416</v>
      </c>
      <c r="G54" s="62" t="s">
        <v>78</v>
      </c>
      <c r="H54" s="62" t="s">
        <v>78</v>
      </c>
      <c r="I54" s="62" t="s">
        <v>498</v>
      </c>
      <c r="J54" s="61" t="s">
        <v>504</v>
      </c>
      <c r="K54" s="62" t="s">
        <v>596</v>
      </c>
      <c r="L54" s="62" t="s">
        <v>609</v>
      </c>
      <c r="M54" s="62" t="s">
        <v>598</v>
      </c>
      <c r="N54" s="62" t="s">
        <v>599</v>
      </c>
      <c r="O54" s="62" t="s">
        <v>600</v>
      </c>
      <c r="P54" s="62"/>
      <c r="Q54" s="35" t="s">
        <v>601</v>
      </c>
      <c r="R54" s="63">
        <v>8</v>
      </c>
      <c r="S54" s="63">
        <v>5</v>
      </c>
      <c r="T54" s="63">
        <v>3</v>
      </c>
      <c r="U54" s="63">
        <v>1</v>
      </c>
      <c r="V54" s="63">
        <v>4</v>
      </c>
      <c r="W54" s="63">
        <v>2</v>
      </c>
      <c r="X54" s="63">
        <v>3</v>
      </c>
      <c r="Y54" s="63">
        <v>2</v>
      </c>
      <c r="Z54" s="63">
        <v>4</v>
      </c>
      <c r="AA54" s="63">
        <v>2</v>
      </c>
      <c r="AB54" s="63">
        <v>4</v>
      </c>
      <c r="AC54" s="63">
        <v>2</v>
      </c>
      <c r="AD54" s="63">
        <v>8</v>
      </c>
      <c r="AE54" s="63">
        <v>5</v>
      </c>
      <c r="AF54" s="63">
        <v>3</v>
      </c>
      <c r="AG54" s="63">
        <v>1</v>
      </c>
      <c r="AH54" s="63">
        <v>7</v>
      </c>
      <c r="AI54" s="63">
        <v>2</v>
      </c>
      <c r="AJ54" s="64">
        <f t="shared" si="0"/>
        <v>44</v>
      </c>
      <c r="AK54" s="64">
        <f t="shared" si="0"/>
        <v>22</v>
      </c>
      <c r="AL54" s="64">
        <f t="shared" si="1"/>
        <v>22</v>
      </c>
      <c r="AM54" s="65">
        <v>1</v>
      </c>
      <c r="AN54" s="65">
        <v>1</v>
      </c>
      <c r="AO54" s="65"/>
      <c r="AP54" s="65"/>
      <c r="AQ54" s="65">
        <v>1</v>
      </c>
      <c r="AR54" s="65">
        <v>1</v>
      </c>
      <c r="AS54" s="65"/>
      <c r="AT54" s="65"/>
      <c r="AU54" s="65">
        <v>1</v>
      </c>
      <c r="AV54" s="65">
        <v>0</v>
      </c>
      <c r="AW54" s="65">
        <v>1</v>
      </c>
      <c r="AX54" s="65">
        <v>0</v>
      </c>
      <c r="AY54" s="65"/>
      <c r="AZ54" s="65"/>
      <c r="BA54" s="66"/>
      <c r="BB54" s="65"/>
      <c r="BC54" s="65"/>
      <c r="BD54" s="65"/>
      <c r="BE54" s="67">
        <f t="shared" si="2"/>
        <v>4</v>
      </c>
      <c r="BF54" s="67">
        <f t="shared" si="2"/>
        <v>2</v>
      </c>
      <c r="BG54" s="67">
        <f t="shared" si="3"/>
        <v>2</v>
      </c>
      <c r="BH54" s="68">
        <v>8</v>
      </c>
      <c r="BI54" s="68">
        <v>5</v>
      </c>
      <c r="BJ54" s="68">
        <v>3</v>
      </c>
      <c r="BK54" s="68">
        <v>1</v>
      </c>
      <c r="BL54" s="68">
        <v>4</v>
      </c>
      <c r="BM54" s="68">
        <v>2</v>
      </c>
      <c r="BN54" s="68">
        <v>3</v>
      </c>
      <c r="BO54" s="68">
        <v>2</v>
      </c>
      <c r="BP54" s="68">
        <v>4</v>
      </c>
      <c r="BQ54" s="68">
        <v>2</v>
      </c>
      <c r="BR54" s="68">
        <v>4</v>
      </c>
      <c r="BS54" s="69">
        <v>2</v>
      </c>
      <c r="BT54" s="69">
        <v>8</v>
      </c>
      <c r="BU54" s="69">
        <v>5</v>
      </c>
      <c r="BV54" s="69">
        <v>3</v>
      </c>
      <c r="BW54" s="69">
        <v>1</v>
      </c>
      <c r="BX54" s="69">
        <v>7</v>
      </c>
      <c r="BY54" s="69">
        <v>2</v>
      </c>
      <c r="BZ54" s="70">
        <f t="shared" si="4"/>
        <v>44</v>
      </c>
      <c r="CA54" s="70">
        <f t="shared" si="5"/>
        <v>22</v>
      </c>
      <c r="CB54" s="70">
        <f t="shared" si="6"/>
        <v>22</v>
      </c>
      <c r="CC54" s="71"/>
      <c r="CD54" s="71"/>
      <c r="CE54" s="71"/>
      <c r="CF54" s="71"/>
      <c r="CG54" s="71"/>
      <c r="CH54" s="71"/>
      <c r="CI54" s="71"/>
      <c r="CJ54" s="71"/>
      <c r="CK54" s="71"/>
      <c r="CL54" s="68">
        <v>4</v>
      </c>
      <c r="CM54" s="68" t="s">
        <v>909</v>
      </c>
      <c r="CN54" s="72">
        <f t="shared" si="7"/>
        <v>4</v>
      </c>
      <c r="CO54" s="73"/>
      <c r="CP54" s="73"/>
      <c r="CQ54" s="73"/>
      <c r="CR54" s="73"/>
      <c r="CS54" s="74"/>
      <c r="CT54" s="105"/>
      <c r="CU54" s="59" t="s">
        <v>678</v>
      </c>
    </row>
    <row r="55" spans="1:99" ht="13.5" customHeight="1">
      <c r="A55" s="60" t="s">
        <v>77</v>
      </c>
      <c r="B55" s="61" t="s">
        <v>66</v>
      </c>
      <c r="C55" s="61"/>
      <c r="D55" s="62"/>
      <c r="E55" s="79" t="s">
        <v>285</v>
      </c>
      <c r="F55" s="61" t="s">
        <v>1071</v>
      </c>
      <c r="G55" s="62" t="s">
        <v>78</v>
      </c>
      <c r="H55" s="62" t="s">
        <v>78</v>
      </c>
      <c r="I55" s="62" t="s">
        <v>498</v>
      </c>
      <c r="J55" s="61" t="s">
        <v>505</v>
      </c>
      <c r="K55" s="62" t="s">
        <v>596</v>
      </c>
      <c r="L55" s="62" t="s">
        <v>609</v>
      </c>
      <c r="M55" s="62" t="s">
        <v>598</v>
      </c>
      <c r="N55" s="62" t="s">
        <v>599</v>
      </c>
      <c r="O55" s="62" t="s">
        <v>600</v>
      </c>
      <c r="P55" s="62"/>
      <c r="Q55" s="35" t="s">
        <v>601</v>
      </c>
      <c r="R55" s="63">
        <v>3</v>
      </c>
      <c r="S55" s="63">
        <v>1</v>
      </c>
      <c r="T55" s="63">
        <v>2</v>
      </c>
      <c r="U55" s="63">
        <v>1</v>
      </c>
      <c r="V55" s="63">
        <v>4</v>
      </c>
      <c r="W55" s="63">
        <v>1</v>
      </c>
      <c r="X55" s="63">
        <v>3</v>
      </c>
      <c r="Y55" s="63">
        <v>1</v>
      </c>
      <c r="Z55" s="63">
        <v>3</v>
      </c>
      <c r="AA55" s="63">
        <v>2</v>
      </c>
      <c r="AB55" s="63">
        <v>8</v>
      </c>
      <c r="AC55" s="63">
        <v>5</v>
      </c>
      <c r="AD55" s="63">
        <v>7</v>
      </c>
      <c r="AE55" s="63">
        <v>2</v>
      </c>
      <c r="AF55" s="63">
        <v>3</v>
      </c>
      <c r="AG55" s="63">
        <v>1</v>
      </c>
      <c r="AH55" s="63">
        <v>7</v>
      </c>
      <c r="AI55" s="63">
        <v>2</v>
      </c>
      <c r="AJ55" s="64">
        <f t="shared" si="0"/>
        <v>40</v>
      </c>
      <c r="AK55" s="64">
        <f t="shared" si="0"/>
        <v>16</v>
      </c>
      <c r="AL55" s="64">
        <f t="shared" si="1"/>
        <v>24</v>
      </c>
      <c r="AM55" s="65">
        <v>1</v>
      </c>
      <c r="AN55" s="65">
        <v>0</v>
      </c>
      <c r="AO55" s="65"/>
      <c r="AP55" s="65"/>
      <c r="AQ55" s="65"/>
      <c r="AR55" s="65"/>
      <c r="AS55" s="65">
        <v>1</v>
      </c>
      <c r="AT55" s="65">
        <v>0</v>
      </c>
      <c r="AU55" s="65"/>
      <c r="AV55" s="65"/>
      <c r="AW55" s="65"/>
      <c r="AX55" s="65"/>
      <c r="AY55" s="65"/>
      <c r="AZ55" s="65"/>
      <c r="BA55" s="66"/>
      <c r="BB55" s="65"/>
      <c r="BC55" s="65">
        <v>1</v>
      </c>
      <c r="BD55" s="65">
        <v>0</v>
      </c>
      <c r="BE55" s="67">
        <f t="shared" si="2"/>
        <v>3</v>
      </c>
      <c r="BF55" s="67">
        <f t="shared" si="2"/>
        <v>0</v>
      </c>
      <c r="BG55" s="67">
        <f t="shared" si="3"/>
        <v>3</v>
      </c>
      <c r="BH55" s="68">
        <v>3</v>
      </c>
      <c r="BI55" s="68">
        <v>1</v>
      </c>
      <c r="BJ55" s="68">
        <v>2</v>
      </c>
      <c r="BK55" s="68">
        <v>1</v>
      </c>
      <c r="BL55" s="68">
        <v>4</v>
      </c>
      <c r="BM55" s="68">
        <v>1</v>
      </c>
      <c r="BN55" s="68">
        <v>3</v>
      </c>
      <c r="BO55" s="68">
        <v>1</v>
      </c>
      <c r="BP55" s="68">
        <v>3</v>
      </c>
      <c r="BQ55" s="68">
        <v>2</v>
      </c>
      <c r="BR55" s="68">
        <v>8</v>
      </c>
      <c r="BS55" s="69">
        <v>5</v>
      </c>
      <c r="BT55" s="69">
        <v>7</v>
      </c>
      <c r="BU55" s="69">
        <v>2</v>
      </c>
      <c r="BV55" s="69">
        <v>3</v>
      </c>
      <c r="BW55" s="69">
        <v>1</v>
      </c>
      <c r="BX55" s="69">
        <v>7</v>
      </c>
      <c r="BY55" s="69">
        <v>2</v>
      </c>
      <c r="BZ55" s="70">
        <f t="shared" si="4"/>
        <v>40</v>
      </c>
      <c r="CA55" s="70">
        <f t="shared" si="5"/>
        <v>16</v>
      </c>
      <c r="CB55" s="70">
        <f t="shared" si="6"/>
        <v>24</v>
      </c>
      <c r="CC55" s="71"/>
      <c r="CD55" s="71"/>
      <c r="CE55" s="71"/>
      <c r="CF55" s="71"/>
      <c r="CG55" s="71"/>
      <c r="CH55" s="71"/>
      <c r="CI55" s="71"/>
      <c r="CJ55" s="71"/>
      <c r="CK55" s="71"/>
      <c r="CL55" s="68">
        <v>3</v>
      </c>
      <c r="CM55" s="68" t="s">
        <v>914</v>
      </c>
      <c r="CN55" s="72">
        <f t="shared" si="7"/>
        <v>3</v>
      </c>
      <c r="CO55" s="73"/>
      <c r="CP55" s="73"/>
      <c r="CQ55" s="73"/>
      <c r="CR55" s="73"/>
      <c r="CS55" s="74"/>
      <c r="CT55" s="105"/>
      <c r="CU55" s="59" t="s">
        <v>679</v>
      </c>
    </row>
    <row r="56" spans="1:99" ht="13.5" customHeight="1">
      <c r="A56" s="60" t="s">
        <v>77</v>
      </c>
      <c r="B56" s="61" t="s">
        <v>66</v>
      </c>
      <c r="C56" s="61"/>
      <c r="D56" s="62"/>
      <c r="E56" s="62" t="s">
        <v>286</v>
      </c>
      <c r="F56" s="61" t="s">
        <v>418</v>
      </c>
      <c r="G56" s="62" t="s">
        <v>78</v>
      </c>
      <c r="H56" s="62" t="s">
        <v>78</v>
      </c>
      <c r="I56" s="62" t="s">
        <v>506</v>
      </c>
      <c r="J56" s="61" t="s">
        <v>507</v>
      </c>
      <c r="K56" s="62" t="s">
        <v>608</v>
      </c>
      <c r="L56" s="62" t="s">
        <v>609</v>
      </c>
      <c r="M56" s="62" t="s">
        <v>598</v>
      </c>
      <c r="N56" s="62" t="s">
        <v>599</v>
      </c>
      <c r="O56" s="62" t="s">
        <v>600</v>
      </c>
      <c r="P56" s="62"/>
      <c r="Q56" s="35" t="s">
        <v>601</v>
      </c>
      <c r="R56" s="63">
        <v>10</v>
      </c>
      <c r="S56" s="63">
        <v>7</v>
      </c>
      <c r="T56" s="63">
        <v>13</v>
      </c>
      <c r="U56" s="63">
        <v>5</v>
      </c>
      <c r="V56" s="63">
        <v>15</v>
      </c>
      <c r="W56" s="63">
        <v>7</v>
      </c>
      <c r="X56" s="63">
        <v>18</v>
      </c>
      <c r="Y56" s="63">
        <v>6</v>
      </c>
      <c r="Z56" s="63">
        <v>19</v>
      </c>
      <c r="AA56" s="63">
        <v>10</v>
      </c>
      <c r="AB56" s="63">
        <v>14</v>
      </c>
      <c r="AC56" s="63">
        <v>7</v>
      </c>
      <c r="AD56" s="63">
        <v>23</v>
      </c>
      <c r="AE56" s="63">
        <v>11</v>
      </c>
      <c r="AF56" s="63">
        <v>18</v>
      </c>
      <c r="AG56" s="63">
        <v>16</v>
      </c>
      <c r="AH56" s="63">
        <v>26</v>
      </c>
      <c r="AI56" s="63">
        <v>11</v>
      </c>
      <c r="AJ56" s="64">
        <f t="shared" si="0"/>
        <v>156</v>
      </c>
      <c r="AK56" s="64">
        <f t="shared" si="0"/>
        <v>80</v>
      </c>
      <c r="AL56" s="64">
        <f t="shared" si="1"/>
        <v>76</v>
      </c>
      <c r="AM56" s="65"/>
      <c r="AN56" s="65"/>
      <c r="AO56" s="65"/>
      <c r="AP56" s="65"/>
      <c r="AQ56" s="65"/>
      <c r="AR56" s="65"/>
      <c r="AS56" s="65">
        <v>1</v>
      </c>
      <c r="AT56" s="65">
        <v>1</v>
      </c>
      <c r="AU56" s="65">
        <v>1</v>
      </c>
      <c r="AV56" s="65">
        <v>0</v>
      </c>
      <c r="AW56" s="65"/>
      <c r="AX56" s="65"/>
      <c r="AY56" s="65">
        <v>1</v>
      </c>
      <c r="AZ56" s="65">
        <v>0</v>
      </c>
      <c r="BA56" s="66">
        <v>1</v>
      </c>
      <c r="BB56" s="65">
        <v>0</v>
      </c>
      <c r="BC56" s="65">
        <v>1</v>
      </c>
      <c r="BD56" s="65">
        <v>0</v>
      </c>
      <c r="BE56" s="67">
        <f t="shared" si="2"/>
        <v>5</v>
      </c>
      <c r="BF56" s="67">
        <f t="shared" si="2"/>
        <v>1</v>
      </c>
      <c r="BG56" s="67">
        <f t="shared" si="3"/>
        <v>4</v>
      </c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69"/>
      <c r="BU56" s="69"/>
      <c r="BV56" s="69"/>
      <c r="BW56" s="69"/>
      <c r="BX56" s="69"/>
      <c r="BY56" s="69"/>
      <c r="BZ56" s="70">
        <f t="shared" si="4"/>
        <v>0</v>
      </c>
      <c r="CA56" s="70">
        <f t="shared" si="5"/>
        <v>0</v>
      </c>
      <c r="CB56" s="70">
        <f t="shared" si="6"/>
        <v>0</v>
      </c>
      <c r="CC56" s="71">
        <v>1</v>
      </c>
      <c r="CD56" s="71">
        <v>1</v>
      </c>
      <c r="CE56" s="71">
        <v>1</v>
      </c>
      <c r="CF56" s="71">
        <v>1</v>
      </c>
      <c r="CG56" s="71">
        <v>1</v>
      </c>
      <c r="CH56" s="71">
        <v>1</v>
      </c>
      <c r="CI56" s="71">
        <v>1</v>
      </c>
      <c r="CJ56" s="71">
        <v>1</v>
      </c>
      <c r="CK56" s="71">
        <v>1</v>
      </c>
      <c r="CL56" s="68"/>
      <c r="CM56" s="68"/>
      <c r="CN56" s="72">
        <f t="shared" si="7"/>
        <v>9</v>
      </c>
      <c r="CO56" s="73"/>
      <c r="CP56" s="73"/>
      <c r="CQ56" s="73"/>
      <c r="CR56" s="73"/>
      <c r="CS56" s="74"/>
      <c r="CT56" s="105"/>
      <c r="CU56" s="59" t="s">
        <v>680</v>
      </c>
    </row>
    <row r="57" spans="1:99" ht="13.5" customHeight="1">
      <c r="A57" s="60" t="s">
        <v>77</v>
      </c>
      <c r="B57" s="61" t="s">
        <v>66</v>
      </c>
      <c r="C57" s="61"/>
      <c r="D57" s="62"/>
      <c r="E57" s="62" t="s">
        <v>287</v>
      </c>
      <c r="F57" s="61" t="s">
        <v>419</v>
      </c>
      <c r="G57" s="62" t="s">
        <v>78</v>
      </c>
      <c r="H57" s="62" t="s">
        <v>78</v>
      </c>
      <c r="I57" s="62" t="s">
        <v>506</v>
      </c>
      <c r="J57" s="61" t="s">
        <v>506</v>
      </c>
      <c r="K57" s="62" t="s">
        <v>608</v>
      </c>
      <c r="L57" s="62" t="s">
        <v>609</v>
      </c>
      <c r="M57" s="62" t="s">
        <v>598</v>
      </c>
      <c r="N57" s="62" t="s">
        <v>605</v>
      </c>
      <c r="O57" s="62" t="s">
        <v>614</v>
      </c>
      <c r="P57" s="62"/>
      <c r="Q57" s="35" t="s">
        <v>601</v>
      </c>
      <c r="R57" s="63">
        <v>36</v>
      </c>
      <c r="S57" s="63">
        <v>16</v>
      </c>
      <c r="T57" s="63">
        <v>44</v>
      </c>
      <c r="U57" s="63">
        <v>24</v>
      </c>
      <c r="V57" s="63">
        <v>44</v>
      </c>
      <c r="W57" s="63">
        <v>20</v>
      </c>
      <c r="X57" s="63">
        <v>55</v>
      </c>
      <c r="Y57" s="63">
        <v>27</v>
      </c>
      <c r="Z57" s="63">
        <v>35</v>
      </c>
      <c r="AA57" s="63">
        <v>15</v>
      </c>
      <c r="AB57" s="63">
        <v>47</v>
      </c>
      <c r="AC57" s="63">
        <v>26</v>
      </c>
      <c r="AD57" s="63">
        <v>34</v>
      </c>
      <c r="AE57" s="63">
        <v>11</v>
      </c>
      <c r="AF57" s="63">
        <v>34</v>
      </c>
      <c r="AG57" s="63">
        <v>20</v>
      </c>
      <c r="AH57" s="63">
        <v>32</v>
      </c>
      <c r="AI57" s="63">
        <v>18</v>
      </c>
      <c r="AJ57" s="64">
        <f t="shared" si="0"/>
        <v>361</v>
      </c>
      <c r="AK57" s="64">
        <f t="shared" si="0"/>
        <v>177</v>
      </c>
      <c r="AL57" s="64">
        <f t="shared" si="1"/>
        <v>184</v>
      </c>
      <c r="AM57" s="65">
        <v>1</v>
      </c>
      <c r="AN57" s="65">
        <v>0</v>
      </c>
      <c r="AO57" s="65"/>
      <c r="AP57" s="65"/>
      <c r="AQ57" s="65"/>
      <c r="AR57" s="65"/>
      <c r="AS57" s="65">
        <v>1</v>
      </c>
      <c r="AT57" s="65">
        <v>1</v>
      </c>
      <c r="AU57" s="65">
        <v>7</v>
      </c>
      <c r="AV57" s="65">
        <v>4</v>
      </c>
      <c r="AW57" s="65"/>
      <c r="AX57" s="65"/>
      <c r="AY57" s="65"/>
      <c r="AZ57" s="65"/>
      <c r="BA57" s="66">
        <v>2</v>
      </c>
      <c r="BB57" s="65">
        <v>1</v>
      </c>
      <c r="BC57" s="65">
        <v>1</v>
      </c>
      <c r="BD57" s="65">
        <v>0</v>
      </c>
      <c r="BE57" s="67">
        <f t="shared" si="2"/>
        <v>12</v>
      </c>
      <c r="BF57" s="67">
        <f t="shared" si="2"/>
        <v>6</v>
      </c>
      <c r="BG57" s="67">
        <f t="shared" si="3"/>
        <v>6</v>
      </c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9"/>
      <c r="BT57" s="69"/>
      <c r="BU57" s="69"/>
      <c r="BV57" s="69"/>
      <c r="BW57" s="69"/>
      <c r="BX57" s="69"/>
      <c r="BY57" s="69"/>
      <c r="BZ57" s="70">
        <f t="shared" si="4"/>
        <v>0</v>
      </c>
      <c r="CA57" s="70">
        <f t="shared" si="5"/>
        <v>0</v>
      </c>
      <c r="CB57" s="70">
        <f t="shared" si="6"/>
        <v>0</v>
      </c>
      <c r="CC57" s="71">
        <v>2</v>
      </c>
      <c r="CD57" s="71">
        <v>2</v>
      </c>
      <c r="CE57" s="71">
        <v>2</v>
      </c>
      <c r="CF57" s="71">
        <v>2</v>
      </c>
      <c r="CG57" s="71">
        <v>1</v>
      </c>
      <c r="CH57" s="71">
        <v>2</v>
      </c>
      <c r="CI57" s="71">
        <v>1</v>
      </c>
      <c r="CJ57" s="71">
        <v>1</v>
      </c>
      <c r="CK57" s="71">
        <v>1</v>
      </c>
      <c r="CL57" s="68"/>
      <c r="CM57" s="68"/>
      <c r="CN57" s="72">
        <f t="shared" si="7"/>
        <v>14</v>
      </c>
      <c r="CO57" s="73"/>
      <c r="CP57" s="73"/>
      <c r="CQ57" s="73"/>
      <c r="CR57" s="73"/>
      <c r="CS57" s="74"/>
      <c r="CT57" s="105" t="s">
        <v>681</v>
      </c>
      <c r="CU57" s="59" t="s">
        <v>682</v>
      </c>
    </row>
    <row r="58" spans="1:99" ht="13.5" customHeight="1">
      <c r="A58" s="60" t="s">
        <v>77</v>
      </c>
      <c r="B58" s="61" t="s">
        <v>66</v>
      </c>
      <c r="C58" s="61"/>
      <c r="D58" s="62"/>
      <c r="E58" s="62" t="s">
        <v>288</v>
      </c>
      <c r="F58" s="61" t="s">
        <v>420</v>
      </c>
      <c r="G58" s="62" t="s">
        <v>78</v>
      </c>
      <c r="H58" s="62" t="s">
        <v>78</v>
      </c>
      <c r="I58" s="62" t="s">
        <v>506</v>
      </c>
      <c r="J58" s="61" t="s">
        <v>508</v>
      </c>
      <c r="K58" s="62" t="s">
        <v>608</v>
      </c>
      <c r="L58" s="62" t="s">
        <v>609</v>
      </c>
      <c r="M58" s="62" t="s">
        <v>598</v>
      </c>
      <c r="N58" s="62" t="s">
        <v>599</v>
      </c>
      <c r="O58" s="62" t="s">
        <v>600</v>
      </c>
      <c r="P58" s="62"/>
      <c r="Q58" s="35" t="s">
        <v>601</v>
      </c>
      <c r="R58" s="63">
        <v>26</v>
      </c>
      <c r="S58" s="63">
        <v>6</v>
      </c>
      <c r="T58" s="63">
        <v>37</v>
      </c>
      <c r="U58" s="63">
        <v>16</v>
      </c>
      <c r="V58" s="63">
        <v>19</v>
      </c>
      <c r="W58" s="63">
        <v>8</v>
      </c>
      <c r="X58" s="63">
        <v>35</v>
      </c>
      <c r="Y58" s="63">
        <v>17</v>
      </c>
      <c r="Z58" s="63">
        <v>42</v>
      </c>
      <c r="AA58" s="63">
        <v>29</v>
      </c>
      <c r="AB58" s="63">
        <v>47</v>
      </c>
      <c r="AC58" s="63">
        <v>13</v>
      </c>
      <c r="AD58" s="63">
        <v>59</v>
      </c>
      <c r="AE58" s="63">
        <v>33</v>
      </c>
      <c r="AF58" s="63">
        <v>46</v>
      </c>
      <c r="AG58" s="63">
        <v>28</v>
      </c>
      <c r="AH58" s="63">
        <v>53</v>
      </c>
      <c r="AI58" s="63">
        <v>29</v>
      </c>
      <c r="AJ58" s="64">
        <f t="shared" si="0"/>
        <v>364</v>
      </c>
      <c r="AK58" s="64">
        <f t="shared" si="0"/>
        <v>179</v>
      </c>
      <c r="AL58" s="64">
        <f t="shared" si="1"/>
        <v>185</v>
      </c>
      <c r="AM58" s="65"/>
      <c r="AN58" s="65"/>
      <c r="AO58" s="65"/>
      <c r="AP58" s="65"/>
      <c r="AQ58" s="65">
        <v>1</v>
      </c>
      <c r="AR58" s="65">
        <v>0</v>
      </c>
      <c r="AS58" s="65"/>
      <c r="AT58" s="65"/>
      <c r="AU58" s="65"/>
      <c r="AV58" s="65"/>
      <c r="AW58" s="65"/>
      <c r="AX58" s="65"/>
      <c r="AY58" s="65">
        <v>3</v>
      </c>
      <c r="AZ58" s="65">
        <v>0</v>
      </c>
      <c r="BA58" s="66"/>
      <c r="BB58" s="65"/>
      <c r="BC58" s="65"/>
      <c r="BD58" s="65"/>
      <c r="BE58" s="67">
        <f t="shared" si="2"/>
        <v>4</v>
      </c>
      <c r="BF58" s="67">
        <f t="shared" si="2"/>
        <v>0</v>
      </c>
      <c r="BG58" s="67">
        <f t="shared" si="3"/>
        <v>4</v>
      </c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9"/>
      <c r="BT58" s="69"/>
      <c r="BU58" s="69"/>
      <c r="BV58" s="69"/>
      <c r="BW58" s="69"/>
      <c r="BX58" s="69"/>
      <c r="BY58" s="69"/>
      <c r="BZ58" s="70">
        <f t="shared" si="4"/>
        <v>0</v>
      </c>
      <c r="CA58" s="70">
        <f t="shared" si="5"/>
        <v>0</v>
      </c>
      <c r="CB58" s="70">
        <f t="shared" si="6"/>
        <v>0</v>
      </c>
      <c r="CC58" s="71">
        <v>1</v>
      </c>
      <c r="CD58" s="71">
        <v>1</v>
      </c>
      <c r="CE58" s="71">
        <v>1</v>
      </c>
      <c r="CF58" s="71">
        <v>1</v>
      </c>
      <c r="CG58" s="71">
        <v>2</v>
      </c>
      <c r="CH58" s="71">
        <v>2</v>
      </c>
      <c r="CI58" s="71">
        <v>2</v>
      </c>
      <c r="CJ58" s="71">
        <v>2</v>
      </c>
      <c r="CK58" s="71">
        <v>2</v>
      </c>
      <c r="CL58" s="68"/>
      <c r="CM58" s="68"/>
      <c r="CN58" s="72">
        <f t="shared" si="7"/>
        <v>14</v>
      </c>
      <c r="CO58" s="73"/>
      <c r="CP58" s="73"/>
      <c r="CQ58" s="73"/>
      <c r="CR58" s="73"/>
      <c r="CS58" s="74"/>
      <c r="CT58" s="105" t="s">
        <v>683</v>
      </c>
      <c r="CU58" s="59" t="s">
        <v>684</v>
      </c>
    </row>
    <row r="59" spans="1:99" ht="13.5" customHeight="1">
      <c r="A59" s="60" t="s">
        <v>77</v>
      </c>
      <c r="B59" s="61" t="s">
        <v>66</v>
      </c>
      <c r="C59" s="61"/>
      <c r="D59" s="62"/>
      <c r="E59" s="62" t="s">
        <v>289</v>
      </c>
      <c r="F59" s="61" t="s">
        <v>420</v>
      </c>
      <c r="G59" s="62" t="s">
        <v>78</v>
      </c>
      <c r="H59" s="62" t="s">
        <v>78</v>
      </c>
      <c r="I59" s="62" t="s">
        <v>506</v>
      </c>
      <c r="J59" s="61" t="s">
        <v>509</v>
      </c>
      <c r="K59" s="62" t="s">
        <v>608</v>
      </c>
      <c r="L59" s="62" t="s">
        <v>609</v>
      </c>
      <c r="M59" s="62" t="s">
        <v>598</v>
      </c>
      <c r="N59" s="62" t="s">
        <v>67</v>
      </c>
      <c r="O59" s="62" t="s">
        <v>604</v>
      </c>
      <c r="P59" s="62" t="s">
        <v>288</v>
      </c>
      <c r="Q59" s="35" t="s">
        <v>601</v>
      </c>
      <c r="R59" s="63">
        <v>17</v>
      </c>
      <c r="S59" s="63">
        <v>11</v>
      </c>
      <c r="T59" s="63">
        <v>14</v>
      </c>
      <c r="U59" s="63">
        <v>6</v>
      </c>
      <c r="V59" s="63">
        <v>18</v>
      </c>
      <c r="W59" s="63">
        <v>9</v>
      </c>
      <c r="X59" s="63">
        <v>15</v>
      </c>
      <c r="Y59" s="63">
        <v>7</v>
      </c>
      <c r="Z59" s="63">
        <v>19</v>
      </c>
      <c r="AA59" s="63">
        <v>8</v>
      </c>
      <c r="AB59" s="63"/>
      <c r="AC59" s="63"/>
      <c r="AD59" s="63"/>
      <c r="AE59" s="63"/>
      <c r="AF59" s="63"/>
      <c r="AG59" s="63"/>
      <c r="AH59" s="63"/>
      <c r="AI59" s="63"/>
      <c r="AJ59" s="64">
        <f t="shared" si="0"/>
        <v>83</v>
      </c>
      <c r="AK59" s="64">
        <f t="shared" si="0"/>
        <v>41</v>
      </c>
      <c r="AL59" s="64">
        <f t="shared" si="1"/>
        <v>42</v>
      </c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6"/>
      <c r="BB59" s="65"/>
      <c r="BC59" s="65"/>
      <c r="BD59" s="65"/>
      <c r="BE59" s="67">
        <f t="shared" si="2"/>
        <v>0</v>
      </c>
      <c r="BF59" s="67">
        <f t="shared" si="2"/>
        <v>0</v>
      </c>
      <c r="BG59" s="67">
        <f t="shared" si="3"/>
        <v>0</v>
      </c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9"/>
      <c r="BT59" s="69"/>
      <c r="BU59" s="69"/>
      <c r="BV59" s="69"/>
      <c r="BW59" s="69"/>
      <c r="BX59" s="69"/>
      <c r="BY59" s="69"/>
      <c r="BZ59" s="70">
        <f t="shared" si="4"/>
        <v>0</v>
      </c>
      <c r="CA59" s="70">
        <f t="shared" si="5"/>
        <v>0</v>
      </c>
      <c r="CB59" s="70">
        <f t="shared" si="6"/>
        <v>0</v>
      </c>
      <c r="CC59" s="71">
        <v>1</v>
      </c>
      <c r="CD59" s="71">
        <v>1</v>
      </c>
      <c r="CE59" s="71">
        <v>1</v>
      </c>
      <c r="CF59" s="71">
        <v>1</v>
      </c>
      <c r="CG59" s="71">
        <v>1</v>
      </c>
      <c r="CH59" s="71"/>
      <c r="CI59" s="71"/>
      <c r="CJ59" s="71"/>
      <c r="CK59" s="71"/>
      <c r="CL59" s="68"/>
      <c r="CM59" s="68"/>
      <c r="CN59" s="72">
        <f t="shared" si="7"/>
        <v>5</v>
      </c>
      <c r="CO59" s="73"/>
      <c r="CP59" s="73"/>
      <c r="CQ59" s="73"/>
      <c r="CR59" s="73"/>
      <c r="CS59" s="74"/>
      <c r="CT59" s="105"/>
      <c r="CU59" s="59"/>
    </row>
    <row r="60" spans="1:99" ht="13.5" customHeight="1">
      <c r="A60" s="60" t="s">
        <v>77</v>
      </c>
      <c r="B60" s="61" t="s">
        <v>66</v>
      </c>
      <c r="C60" s="61"/>
      <c r="D60" s="62"/>
      <c r="E60" s="62" t="s">
        <v>290</v>
      </c>
      <c r="F60" s="61" t="s">
        <v>421</v>
      </c>
      <c r="G60" s="62" t="s">
        <v>78</v>
      </c>
      <c r="H60" s="62" t="s">
        <v>78</v>
      </c>
      <c r="I60" s="62" t="s">
        <v>506</v>
      </c>
      <c r="J60" s="61" t="s">
        <v>510</v>
      </c>
      <c r="K60" s="62" t="s">
        <v>608</v>
      </c>
      <c r="L60" s="62" t="s">
        <v>609</v>
      </c>
      <c r="M60" s="62" t="s">
        <v>598</v>
      </c>
      <c r="N60" s="62" t="s">
        <v>599</v>
      </c>
      <c r="O60" s="62" t="s">
        <v>600</v>
      </c>
      <c r="P60" s="62"/>
      <c r="Q60" s="35" t="s">
        <v>601</v>
      </c>
      <c r="R60" s="63">
        <v>7</v>
      </c>
      <c r="S60" s="63">
        <v>6</v>
      </c>
      <c r="T60" s="63">
        <v>3</v>
      </c>
      <c r="U60" s="63">
        <v>1</v>
      </c>
      <c r="V60" s="63">
        <v>8</v>
      </c>
      <c r="W60" s="63">
        <v>4</v>
      </c>
      <c r="X60" s="63">
        <v>11</v>
      </c>
      <c r="Y60" s="63">
        <v>6</v>
      </c>
      <c r="Z60" s="63">
        <v>16</v>
      </c>
      <c r="AA60" s="63">
        <v>11</v>
      </c>
      <c r="AB60" s="63">
        <v>15</v>
      </c>
      <c r="AC60" s="63">
        <v>6</v>
      </c>
      <c r="AD60" s="63">
        <v>17</v>
      </c>
      <c r="AE60" s="63">
        <v>8</v>
      </c>
      <c r="AF60" s="63">
        <v>6</v>
      </c>
      <c r="AG60" s="63">
        <v>3</v>
      </c>
      <c r="AH60" s="63">
        <v>13</v>
      </c>
      <c r="AI60" s="63">
        <v>8</v>
      </c>
      <c r="AJ60" s="64">
        <f t="shared" si="0"/>
        <v>96</v>
      </c>
      <c r="AK60" s="64">
        <f t="shared" si="0"/>
        <v>53</v>
      </c>
      <c r="AL60" s="64">
        <f t="shared" si="1"/>
        <v>43</v>
      </c>
      <c r="AM60" s="65"/>
      <c r="AN60" s="65"/>
      <c r="AO60" s="65"/>
      <c r="AP60" s="65"/>
      <c r="AQ60" s="65"/>
      <c r="AR60" s="65"/>
      <c r="AS60" s="65">
        <v>1</v>
      </c>
      <c r="AT60" s="65">
        <v>1</v>
      </c>
      <c r="AU60" s="65">
        <v>6</v>
      </c>
      <c r="AV60" s="65">
        <v>2</v>
      </c>
      <c r="AW60" s="65">
        <v>3</v>
      </c>
      <c r="AX60" s="65">
        <v>0</v>
      </c>
      <c r="AY60" s="65">
        <v>1</v>
      </c>
      <c r="AZ60" s="65">
        <v>0</v>
      </c>
      <c r="BA60" s="66">
        <v>1</v>
      </c>
      <c r="BB60" s="65">
        <v>0</v>
      </c>
      <c r="BC60" s="65">
        <v>2</v>
      </c>
      <c r="BD60" s="65">
        <v>1</v>
      </c>
      <c r="BE60" s="67">
        <f t="shared" si="2"/>
        <v>14</v>
      </c>
      <c r="BF60" s="67">
        <f t="shared" si="2"/>
        <v>4</v>
      </c>
      <c r="BG60" s="67">
        <f t="shared" si="3"/>
        <v>10</v>
      </c>
      <c r="BH60" s="68">
        <v>7</v>
      </c>
      <c r="BI60" s="68">
        <v>6</v>
      </c>
      <c r="BJ60" s="68">
        <v>3</v>
      </c>
      <c r="BK60" s="68">
        <v>1</v>
      </c>
      <c r="BL60" s="68">
        <v>8</v>
      </c>
      <c r="BM60" s="68">
        <v>4</v>
      </c>
      <c r="BN60" s="68">
        <v>11</v>
      </c>
      <c r="BO60" s="68">
        <v>6</v>
      </c>
      <c r="BP60" s="68"/>
      <c r="BQ60" s="68"/>
      <c r="BR60" s="68">
        <v>15</v>
      </c>
      <c r="BS60" s="69">
        <v>6</v>
      </c>
      <c r="BT60" s="69">
        <v>17</v>
      </c>
      <c r="BU60" s="69">
        <v>8</v>
      </c>
      <c r="BV60" s="69">
        <v>6</v>
      </c>
      <c r="BW60" s="69">
        <v>3</v>
      </c>
      <c r="BX60" s="69">
        <v>13</v>
      </c>
      <c r="BY60" s="69">
        <v>8</v>
      </c>
      <c r="BZ60" s="70">
        <f t="shared" si="4"/>
        <v>80</v>
      </c>
      <c r="CA60" s="70">
        <f t="shared" si="5"/>
        <v>42</v>
      </c>
      <c r="CB60" s="70">
        <f t="shared" si="6"/>
        <v>38</v>
      </c>
      <c r="CC60" s="71"/>
      <c r="CD60" s="71"/>
      <c r="CE60" s="71"/>
      <c r="CF60" s="71"/>
      <c r="CG60" s="71">
        <v>1</v>
      </c>
      <c r="CH60" s="71"/>
      <c r="CI60" s="71"/>
      <c r="CJ60" s="71"/>
      <c r="CK60" s="71"/>
      <c r="CL60" s="68">
        <v>4</v>
      </c>
      <c r="CM60" s="68" t="s">
        <v>910</v>
      </c>
      <c r="CN60" s="72">
        <f t="shared" si="7"/>
        <v>5</v>
      </c>
      <c r="CO60" s="73"/>
      <c r="CP60" s="73"/>
      <c r="CQ60" s="73"/>
      <c r="CR60" s="73"/>
      <c r="CS60" s="74"/>
      <c r="CT60" s="105"/>
      <c r="CU60" s="59" t="s">
        <v>685</v>
      </c>
    </row>
    <row r="61" spans="1:99" ht="13.5" customHeight="1">
      <c r="A61" s="60" t="s">
        <v>77</v>
      </c>
      <c r="B61" s="61" t="s">
        <v>66</v>
      </c>
      <c r="C61" s="61"/>
      <c r="D61" s="62"/>
      <c r="E61" s="62" t="s">
        <v>291</v>
      </c>
      <c r="F61" s="61" t="s">
        <v>421</v>
      </c>
      <c r="G61" s="62" t="s">
        <v>78</v>
      </c>
      <c r="H61" s="62" t="s">
        <v>78</v>
      </c>
      <c r="I61" s="62" t="s">
        <v>506</v>
      </c>
      <c r="J61" s="61" t="s">
        <v>511</v>
      </c>
      <c r="K61" s="62" t="s">
        <v>608</v>
      </c>
      <c r="L61" s="62" t="s">
        <v>609</v>
      </c>
      <c r="M61" s="62" t="s">
        <v>598</v>
      </c>
      <c r="N61" s="62" t="s">
        <v>67</v>
      </c>
      <c r="O61" s="62" t="s">
        <v>604</v>
      </c>
      <c r="P61" s="62" t="s">
        <v>290</v>
      </c>
      <c r="Q61" s="35" t="s">
        <v>601</v>
      </c>
      <c r="R61" s="63">
        <v>3</v>
      </c>
      <c r="S61" s="63">
        <v>3</v>
      </c>
      <c r="T61" s="63">
        <v>1</v>
      </c>
      <c r="U61" s="63">
        <v>0</v>
      </c>
      <c r="V61" s="63">
        <v>2</v>
      </c>
      <c r="W61" s="63">
        <v>1</v>
      </c>
      <c r="X61" s="63">
        <v>3</v>
      </c>
      <c r="Y61" s="63">
        <v>2</v>
      </c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>
        <f t="shared" si="0"/>
        <v>9</v>
      </c>
      <c r="AK61" s="64">
        <f t="shared" si="0"/>
        <v>6</v>
      </c>
      <c r="AL61" s="64">
        <f t="shared" si="1"/>
        <v>3</v>
      </c>
      <c r="AM61" s="65">
        <v>2</v>
      </c>
      <c r="AN61" s="65">
        <v>2</v>
      </c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6"/>
      <c r="BB61" s="65"/>
      <c r="BC61" s="65"/>
      <c r="BD61" s="65"/>
      <c r="BE61" s="67">
        <f t="shared" si="2"/>
        <v>2</v>
      </c>
      <c r="BF61" s="67">
        <f t="shared" si="2"/>
        <v>2</v>
      </c>
      <c r="BG61" s="67">
        <f t="shared" si="3"/>
        <v>0</v>
      </c>
      <c r="BH61" s="68">
        <v>3</v>
      </c>
      <c r="BI61" s="68">
        <v>3</v>
      </c>
      <c r="BJ61" s="68">
        <v>1</v>
      </c>
      <c r="BK61" s="68">
        <v>0</v>
      </c>
      <c r="BL61" s="68">
        <v>2</v>
      </c>
      <c r="BM61" s="68">
        <v>1</v>
      </c>
      <c r="BN61" s="68">
        <v>3</v>
      </c>
      <c r="BO61" s="68">
        <v>2</v>
      </c>
      <c r="BP61" s="68"/>
      <c r="BQ61" s="68"/>
      <c r="BR61" s="68"/>
      <c r="BS61" s="69"/>
      <c r="BT61" s="69"/>
      <c r="BU61" s="69"/>
      <c r="BV61" s="69"/>
      <c r="BW61" s="69"/>
      <c r="BX61" s="69"/>
      <c r="BY61" s="69"/>
      <c r="BZ61" s="70">
        <f t="shared" si="4"/>
        <v>9</v>
      </c>
      <c r="CA61" s="70">
        <f t="shared" si="5"/>
        <v>6</v>
      </c>
      <c r="CB61" s="70">
        <f t="shared" si="6"/>
        <v>3</v>
      </c>
      <c r="CC61" s="71"/>
      <c r="CD61" s="71"/>
      <c r="CE61" s="71"/>
      <c r="CF61" s="71"/>
      <c r="CG61" s="71"/>
      <c r="CH61" s="71"/>
      <c r="CI61" s="71"/>
      <c r="CJ61" s="71"/>
      <c r="CK61" s="71"/>
      <c r="CL61" s="68">
        <v>1</v>
      </c>
      <c r="CM61" s="68">
        <v>1234</v>
      </c>
      <c r="CN61" s="72">
        <f t="shared" si="7"/>
        <v>1</v>
      </c>
      <c r="CO61" s="73"/>
      <c r="CP61" s="73"/>
      <c r="CQ61" s="73"/>
      <c r="CR61" s="73"/>
      <c r="CS61" s="74"/>
      <c r="CT61" s="105"/>
      <c r="CU61" s="59"/>
    </row>
    <row r="62" spans="1:99" ht="13.5" customHeight="1">
      <c r="A62" s="60" t="s">
        <v>77</v>
      </c>
      <c r="B62" s="61" t="s">
        <v>66</v>
      </c>
      <c r="C62" s="61"/>
      <c r="D62" s="62"/>
      <c r="E62" s="62" t="s">
        <v>292</v>
      </c>
      <c r="F62" s="61" t="s">
        <v>422</v>
      </c>
      <c r="G62" s="62" t="s">
        <v>78</v>
      </c>
      <c r="H62" s="62" t="s">
        <v>78</v>
      </c>
      <c r="I62" s="62" t="s">
        <v>506</v>
      </c>
      <c r="J62" s="61" t="s">
        <v>512</v>
      </c>
      <c r="K62" s="62" t="s">
        <v>608</v>
      </c>
      <c r="L62" s="62" t="s">
        <v>609</v>
      </c>
      <c r="M62" s="62" t="s">
        <v>598</v>
      </c>
      <c r="N62" s="62" t="s">
        <v>599</v>
      </c>
      <c r="O62" s="62" t="s">
        <v>600</v>
      </c>
      <c r="P62" s="62"/>
      <c r="Q62" s="35" t="s">
        <v>601</v>
      </c>
      <c r="R62" s="63">
        <v>13</v>
      </c>
      <c r="S62" s="63">
        <v>6</v>
      </c>
      <c r="T62" s="63">
        <v>15</v>
      </c>
      <c r="U62" s="63">
        <v>5</v>
      </c>
      <c r="V62" s="63">
        <v>16</v>
      </c>
      <c r="W62" s="63">
        <v>8</v>
      </c>
      <c r="X62" s="63">
        <v>19</v>
      </c>
      <c r="Y62" s="63">
        <v>13</v>
      </c>
      <c r="Z62" s="63">
        <v>15</v>
      </c>
      <c r="AA62" s="63">
        <v>11</v>
      </c>
      <c r="AB62" s="63">
        <v>22</v>
      </c>
      <c r="AC62" s="63">
        <v>8</v>
      </c>
      <c r="AD62" s="63">
        <v>22</v>
      </c>
      <c r="AE62" s="63">
        <v>7</v>
      </c>
      <c r="AF62" s="63">
        <v>20</v>
      </c>
      <c r="AG62" s="63">
        <v>13</v>
      </c>
      <c r="AH62" s="63">
        <v>19</v>
      </c>
      <c r="AI62" s="63">
        <v>11</v>
      </c>
      <c r="AJ62" s="64">
        <f t="shared" si="0"/>
        <v>161</v>
      </c>
      <c r="AK62" s="64">
        <f t="shared" si="0"/>
        <v>82</v>
      </c>
      <c r="AL62" s="64">
        <f t="shared" si="1"/>
        <v>79</v>
      </c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>
        <v>1</v>
      </c>
      <c r="AX62" s="65">
        <v>0</v>
      </c>
      <c r="AY62" s="65">
        <v>1</v>
      </c>
      <c r="AZ62" s="65">
        <v>1</v>
      </c>
      <c r="BA62" s="66"/>
      <c r="BB62" s="65"/>
      <c r="BC62" s="65">
        <v>1</v>
      </c>
      <c r="BD62" s="65">
        <v>1</v>
      </c>
      <c r="BE62" s="67">
        <f t="shared" si="2"/>
        <v>3</v>
      </c>
      <c r="BF62" s="67">
        <f t="shared" si="2"/>
        <v>2</v>
      </c>
      <c r="BG62" s="67">
        <f t="shared" si="3"/>
        <v>1</v>
      </c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69"/>
      <c r="BU62" s="69"/>
      <c r="BV62" s="69"/>
      <c r="BW62" s="69"/>
      <c r="BX62" s="69"/>
      <c r="BY62" s="69"/>
      <c r="BZ62" s="70">
        <f t="shared" si="4"/>
        <v>0</v>
      </c>
      <c r="CA62" s="70">
        <f t="shared" si="5"/>
        <v>0</v>
      </c>
      <c r="CB62" s="70">
        <f t="shared" si="6"/>
        <v>0</v>
      </c>
      <c r="CC62" s="71">
        <v>1</v>
      </c>
      <c r="CD62" s="71">
        <v>1</v>
      </c>
      <c r="CE62" s="71">
        <v>1</v>
      </c>
      <c r="CF62" s="71">
        <v>1</v>
      </c>
      <c r="CG62" s="71">
        <v>1</v>
      </c>
      <c r="CH62" s="71">
        <v>1</v>
      </c>
      <c r="CI62" s="71">
        <v>1</v>
      </c>
      <c r="CJ62" s="71">
        <v>1</v>
      </c>
      <c r="CK62" s="71">
        <v>1</v>
      </c>
      <c r="CL62" s="68"/>
      <c r="CM62" s="68"/>
      <c r="CN62" s="72">
        <f t="shared" si="7"/>
        <v>9</v>
      </c>
      <c r="CO62" s="73"/>
      <c r="CP62" s="73"/>
      <c r="CQ62" s="73"/>
      <c r="CR62" s="73"/>
      <c r="CS62" s="74"/>
      <c r="CT62" s="105" t="s">
        <v>686</v>
      </c>
      <c r="CU62" s="59" t="s">
        <v>687</v>
      </c>
    </row>
    <row r="63" spans="1:99" ht="13.5" customHeight="1">
      <c r="A63" s="60" t="s">
        <v>77</v>
      </c>
      <c r="B63" s="61" t="s">
        <v>66</v>
      </c>
      <c r="C63" s="61"/>
      <c r="D63" s="62"/>
      <c r="E63" s="62" t="s">
        <v>293</v>
      </c>
      <c r="F63" s="61" t="s">
        <v>422</v>
      </c>
      <c r="G63" s="62" t="s">
        <v>78</v>
      </c>
      <c r="H63" s="62" t="s">
        <v>78</v>
      </c>
      <c r="I63" s="62" t="s">
        <v>506</v>
      </c>
      <c r="J63" s="61" t="s">
        <v>513</v>
      </c>
      <c r="K63" s="62" t="s">
        <v>608</v>
      </c>
      <c r="L63" s="62" t="s">
        <v>609</v>
      </c>
      <c r="M63" s="62" t="s">
        <v>598</v>
      </c>
      <c r="N63" s="62" t="s">
        <v>67</v>
      </c>
      <c r="O63" s="62" t="s">
        <v>604</v>
      </c>
      <c r="P63" s="62" t="s">
        <v>292</v>
      </c>
      <c r="Q63" s="35" t="s">
        <v>601</v>
      </c>
      <c r="R63" s="63">
        <v>4</v>
      </c>
      <c r="S63" s="63">
        <v>1</v>
      </c>
      <c r="T63" s="63">
        <v>2</v>
      </c>
      <c r="U63" s="63">
        <v>1</v>
      </c>
      <c r="V63" s="63">
        <v>3</v>
      </c>
      <c r="W63" s="63">
        <v>2</v>
      </c>
      <c r="X63" s="63">
        <v>3</v>
      </c>
      <c r="Y63" s="63">
        <v>2</v>
      </c>
      <c r="Z63" s="63">
        <v>2</v>
      </c>
      <c r="AA63" s="63">
        <v>0</v>
      </c>
      <c r="AB63" s="63"/>
      <c r="AC63" s="63"/>
      <c r="AD63" s="63"/>
      <c r="AE63" s="63"/>
      <c r="AF63" s="63"/>
      <c r="AG63" s="63"/>
      <c r="AH63" s="63"/>
      <c r="AI63" s="63"/>
      <c r="AJ63" s="64">
        <f t="shared" si="0"/>
        <v>14</v>
      </c>
      <c r="AK63" s="64">
        <f t="shared" si="0"/>
        <v>6</v>
      </c>
      <c r="AL63" s="64">
        <f t="shared" si="1"/>
        <v>8</v>
      </c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6"/>
      <c r="BB63" s="65"/>
      <c r="BC63" s="65"/>
      <c r="BD63" s="65"/>
      <c r="BE63" s="67">
        <f t="shared" si="2"/>
        <v>0</v>
      </c>
      <c r="BF63" s="67">
        <f t="shared" si="2"/>
        <v>0</v>
      </c>
      <c r="BG63" s="67">
        <f t="shared" si="3"/>
        <v>0</v>
      </c>
      <c r="BH63" s="68">
        <v>4</v>
      </c>
      <c r="BI63" s="68">
        <v>1</v>
      </c>
      <c r="BJ63" s="68">
        <v>2</v>
      </c>
      <c r="BK63" s="68">
        <v>1</v>
      </c>
      <c r="BL63" s="68">
        <v>3</v>
      </c>
      <c r="BM63" s="68">
        <v>2</v>
      </c>
      <c r="BN63" s="68">
        <v>3</v>
      </c>
      <c r="BO63" s="68">
        <v>2</v>
      </c>
      <c r="BP63" s="68">
        <v>2</v>
      </c>
      <c r="BQ63" s="68">
        <v>0</v>
      </c>
      <c r="BR63" s="68"/>
      <c r="BS63" s="69"/>
      <c r="BT63" s="69"/>
      <c r="BU63" s="69"/>
      <c r="BV63" s="69"/>
      <c r="BW63" s="69"/>
      <c r="BX63" s="69"/>
      <c r="BY63" s="69"/>
      <c r="BZ63" s="70">
        <f t="shared" si="4"/>
        <v>14</v>
      </c>
      <c r="CA63" s="70">
        <f t="shared" si="5"/>
        <v>6</v>
      </c>
      <c r="CB63" s="70">
        <f t="shared" si="6"/>
        <v>8</v>
      </c>
      <c r="CC63" s="71"/>
      <c r="CD63" s="71"/>
      <c r="CE63" s="71"/>
      <c r="CF63" s="71"/>
      <c r="CG63" s="71"/>
      <c r="CH63" s="71"/>
      <c r="CI63" s="71"/>
      <c r="CJ63" s="71"/>
      <c r="CK63" s="71"/>
      <c r="CL63" s="68">
        <v>1</v>
      </c>
      <c r="CM63" s="68">
        <v>12345</v>
      </c>
      <c r="CN63" s="72">
        <f t="shared" si="7"/>
        <v>1</v>
      </c>
      <c r="CO63" s="73"/>
      <c r="CP63" s="73"/>
      <c r="CQ63" s="73"/>
      <c r="CR63" s="73"/>
      <c r="CS63" s="74"/>
      <c r="CT63" s="105"/>
      <c r="CU63" s="59"/>
    </row>
    <row r="64" spans="1:99" ht="13.5" customHeight="1">
      <c r="A64" s="60" t="s">
        <v>77</v>
      </c>
      <c r="B64" s="61" t="s">
        <v>66</v>
      </c>
      <c r="C64" s="61"/>
      <c r="D64" s="62"/>
      <c r="E64" s="62" t="s">
        <v>294</v>
      </c>
      <c r="F64" s="61" t="s">
        <v>422</v>
      </c>
      <c r="G64" s="62" t="s">
        <v>78</v>
      </c>
      <c r="H64" s="62" t="s">
        <v>78</v>
      </c>
      <c r="I64" s="62" t="s">
        <v>506</v>
      </c>
      <c r="J64" s="61" t="s">
        <v>514</v>
      </c>
      <c r="K64" s="62" t="s">
        <v>608</v>
      </c>
      <c r="L64" s="62" t="s">
        <v>609</v>
      </c>
      <c r="M64" s="62" t="s">
        <v>598</v>
      </c>
      <c r="N64" s="62" t="s">
        <v>599</v>
      </c>
      <c r="O64" s="62" t="s">
        <v>604</v>
      </c>
      <c r="P64" s="62" t="s">
        <v>292</v>
      </c>
      <c r="Q64" s="35" t="s">
        <v>601</v>
      </c>
      <c r="R64" s="63">
        <v>2</v>
      </c>
      <c r="S64" s="63">
        <v>0</v>
      </c>
      <c r="T64" s="63">
        <v>2</v>
      </c>
      <c r="U64" s="63">
        <v>1</v>
      </c>
      <c r="V64" s="63">
        <v>3</v>
      </c>
      <c r="W64" s="63">
        <v>2</v>
      </c>
      <c r="X64" s="63">
        <v>3</v>
      </c>
      <c r="Y64" s="63">
        <v>1</v>
      </c>
      <c r="Z64" s="63">
        <v>6</v>
      </c>
      <c r="AA64" s="63">
        <v>1</v>
      </c>
      <c r="AB64" s="63">
        <v>2</v>
      </c>
      <c r="AC64" s="63">
        <v>1</v>
      </c>
      <c r="AD64" s="63">
        <v>3</v>
      </c>
      <c r="AE64" s="63">
        <v>2</v>
      </c>
      <c r="AF64" s="63">
        <v>4</v>
      </c>
      <c r="AG64" s="63">
        <v>2</v>
      </c>
      <c r="AH64" s="63">
        <v>6</v>
      </c>
      <c r="AI64" s="63">
        <v>1</v>
      </c>
      <c r="AJ64" s="64">
        <f t="shared" si="0"/>
        <v>31</v>
      </c>
      <c r="AK64" s="64">
        <f t="shared" si="0"/>
        <v>11</v>
      </c>
      <c r="AL64" s="64">
        <f t="shared" si="1"/>
        <v>20</v>
      </c>
      <c r="AM64" s="65"/>
      <c r="AN64" s="65"/>
      <c r="AO64" s="65"/>
      <c r="AP64" s="65"/>
      <c r="AQ64" s="65">
        <v>1</v>
      </c>
      <c r="AR64" s="65">
        <v>0</v>
      </c>
      <c r="AS64" s="65">
        <v>2</v>
      </c>
      <c r="AT64" s="65">
        <v>1</v>
      </c>
      <c r="AU64" s="65"/>
      <c r="AV64" s="65"/>
      <c r="AW64" s="65"/>
      <c r="AX64" s="65"/>
      <c r="AY64" s="65"/>
      <c r="AZ64" s="65"/>
      <c r="BA64" s="66"/>
      <c r="BB64" s="65"/>
      <c r="BC64" s="65">
        <v>4</v>
      </c>
      <c r="BD64" s="65">
        <v>3</v>
      </c>
      <c r="BE64" s="67">
        <f t="shared" si="2"/>
        <v>7</v>
      </c>
      <c r="BF64" s="67">
        <f t="shared" si="2"/>
        <v>4</v>
      </c>
      <c r="BG64" s="67">
        <f t="shared" si="3"/>
        <v>3</v>
      </c>
      <c r="BH64" s="68">
        <v>2</v>
      </c>
      <c r="BI64" s="68">
        <v>0</v>
      </c>
      <c r="BJ64" s="68">
        <v>2</v>
      </c>
      <c r="BK64" s="68">
        <v>1</v>
      </c>
      <c r="BL64" s="68">
        <v>3</v>
      </c>
      <c r="BM64" s="68">
        <v>2</v>
      </c>
      <c r="BN64" s="68">
        <v>3</v>
      </c>
      <c r="BO64" s="68">
        <v>1</v>
      </c>
      <c r="BP64" s="68">
        <v>6</v>
      </c>
      <c r="BQ64" s="68">
        <v>1</v>
      </c>
      <c r="BR64" s="68">
        <v>2</v>
      </c>
      <c r="BS64" s="69">
        <v>1</v>
      </c>
      <c r="BT64" s="69">
        <v>3</v>
      </c>
      <c r="BU64" s="69">
        <v>2</v>
      </c>
      <c r="BV64" s="69">
        <v>4</v>
      </c>
      <c r="BW64" s="69">
        <v>2</v>
      </c>
      <c r="BX64" s="69">
        <v>6</v>
      </c>
      <c r="BY64" s="69">
        <v>1</v>
      </c>
      <c r="BZ64" s="70">
        <f t="shared" si="4"/>
        <v>31</v>
      </c>
      <c r="CA64" s="70">
        <f t="shared" si="5"/>
        <v>11</v>
      </c>
      <c r="CB64" s="70">
        <f t="shared" si="6"/>
        <v>20</v>
      </c>
      <c r="CC64" s="71"/>
      <c r="CD64" s="71"/>
      <c r="CE64" s="71"/>
      <c r="CF64" s="71"/>
      <c r="CG64" s="71"/>
      <c r="CH64" s="71"/>
      <c r="CI64" s="71"/>
      <c r="CJ64" s="71"/>
      <c r="CK64" s="71"/>
      <c r="CL64" s="68">
        <v>3</v>
      </c>
      <c r="CM64" s="68" t="s">
        <v>914</v>
      </c>
      <c r="CN64" s="72">
        <f t="shared" si="7"/>
        <v>3</v>
      </c>
      <c r="CO64" s="73"/>
      <c r="CP64" s="73"/>
      <c r="CQ64" s="73"/>
      <c r="CR64" s="73"/>
      <c r="CS64" s="74"/>
      <c r="CT64" s="105"/>
      <c r="CU64" s="59"/>
    </row>
    <row r="65" spans="1:99" ht="13.5" customHeight="1">
      <c r="A65" s="60" t="s">
        <v>77</v>
      </c>
      <c r="B65" s="61" t="s">
        <v>66</v>
      </c>
      <c r="C65" s="61"/>
      <c r="D65" s="62"/>
      <c r="E65" s="62" t="s">
        <v>295</v>
      </c>
      <c r="F65" s="61" t="s">
        <v>423</v>
      </c>
      <c r="G65" s="62" t="s">
        <v>78</v>
      </c>
      <c r="H65" s="62" t="s">
        <v>78</v>
      </c>
      <c r="I65" s="62" t="s">
        <v>506</v>
      </c>
      <c r="J65" s="61" t="s">
        <v>515</v>
      </c>
      <c r="K65" s="62" t="s">
        <v>608</v>
      </c>
      <c r="L65" s="62" t="s">
        <v>609</v>
      </c>
      <c r="M65" s="62" t="s">
        <v>598</v>
      </c>
      <c r="N65" s="62" t="s">
        <v>599</v>
      </c>
      <c r="O65" s="62" t="s">
        <v>600</v>
      </c>
      <c r="P65" s="62"/>
      <c r="Q65" s="35" t="s">
        <v>601</v>
      </c>
      <c r="R65" s="63">
        <v>10</v>
      </c>
      <c r="S65" s="63">
        <v>7</v>
      </c>
      <c r="T65" s="63">
        <v>4</v>
      </c>
      <c r="U65" s="63">
        <v>2</v>
      </c>
      <c r="V65" s="63">
        <v>7</v>
      </c>
      <c r="W65" s="63">
        <v>4</v>
      </c>
      <c r="X65" s="63">
        <v>5</v>
      </c>
      <c r="Y65" s="63">
        <v>4</v>
      </c>
      <c r="Z65" s="63">
        <v>6</v>
      </c>
      <c r="AA65" s="63">
        <v>2</v>
      </c>
      <c r="AB65" s="63">
        <v>6</v>
      </c>
      <c r="AC65" s="63">
        <v>3</v>
      </c>
      <c r="AD65" s="63">
        <v>9</v>
      </c>
      <c r="AE65" s="63">
        <v>6</v>
      </c>
      <c r="AF65" s="63">
        <v>9</v>
      </c>
      <c r="AG65" s="63">
        <v>5</v>
      </c>
      <c r="AH65" s="63">
        <v>7</v>
      </c>
      <c r="AI65" s="63">
        <v>5</v>
      </c>
      <c r="AJ65" s="64">
        <f t="shared" si="0"/>
        <v>63</v>
      </c>
      <c r="AK65" s="64">
        <f t="shared" si="0"/>
        <v>38</v>
      </c>
      <c r="AL65" s="64">
        <f t="shared" si="1"/>
        <v>25</v>
      </c>
      <c r="AM65" s="65">
        <v>1</v>
      </c>
      <c r="AN65" s="65">
        <v>0</v>
      </c>
      <c r="AO65" s="65"/>
      <c r="AP65" s="65"/>
      <c r="AQ65" s="65"/>
      <c r="AR65" s="65"/>
      <c r="AS65" s="65"/>
      <c r="AT65" s="65"/>
      <c r="AU65" s="65"/>
      <c r="AV65" s="65"/>
      <c r="AW65" s="65">
        <v>2</v>
      </c>
      <c r="AX65" s="65">
        <v>2</v>
      </c>
      <c r="AY65" s="65">
        <v>3</v>
      </c>
      <c r="AZ65" s="65">
        <v>3</v>
      </c>
      <c r="BA65" s="66">
        <v>6</v>
      </c>
      <c r="BB65" s="65">
        <v>5</v>
      </c>
      <c r="BC65" s="65">
        <v>2</v>
      </c>
      <c r="BD65" s="65">
        <v>2</v>
      </c>
      <c r="BE65" s="67">
        <f t="shared" si="2"/>
        <v>14</v>
      </c>
      <c r="BF65" s="67">
        <f t="shared" si="2"/>
        <v>12</v>
      </c>
      <c r="BG65" s="67">
        <f t="shared" si="3"/>
        <v>2</v>
      </c>
      <c r="BH65" s="68">
        <v>10</v>
      </c>
      <c r="BI65" s="68">
        <v>7</v>
      </c>
      <c r="BJ65" s="68">
        <v>4</v>
      </c>
      <c r="BK65" s="68">
        <v>2</v>
      </c>
      <c r="BL65" s="68">
        <v>7</v>
      </c>
      <c r="BM65" s="68">
        <v>4</v>
      </c>
      <c r="BN65" s="68">
        <v>5</v>
      </c>
      <c r="BO65" s="68">
        <v>4</v>
      </c>
      <c r="BP65" s="68">
        <v>6</v>
      </c>
      <c r="BQ65" s="68">
        <v>2</v>
      </c>
      <c r="BR65" s="68">
        <v>6</v>
      </c>
      <c r="BS65" s="69">
        <v>3</v>
      </c>
      <c r="BT65" s="69">
        <v>9</v>
      </c>
      <c r="BU65" s="69">
        <v>6</v>
      </c>
      <c r="BV65" s="69">
        <v>9</v>
      </c>
      <c r="BW65" s="69">
        <v>5</v>
      </c>
      <c r="BX65" s="69">
        <v>7</v>
      </c>
      <c r="BY65" s="69">
        <v>5</v>
      </c>
      <c r="BZ65" s="70">
        <f t="shared" si="4"/>
        <v>63</v>
      </c>
      <c r="CA65" s="70">
        <f t="shared" si="5"/>
        <v>38</v>
      </c>
      <c r="CB65" s="70">
        <f t="shared" si="6"/>
        <v>25</v>
      </c>
      <c r="CC65" s="71"/>
      <c r="CD65" s="71"/>
      <c r="CE65" s="71"/>
      <c r="CF65" s="71"/>
      <c r="CG65" s="71"/>
      <c r="CH65" s="71"/>
      <c r="CI65" s="71"/>
      <c r="CJ65" s="71"/>
      <c r="CK65" s="71"/>
      <c r="CL65" s="68">
        <v>4</v>
      </c>
      <c r="CM65" s="68" t="s">
        <v>909</v>
      </c>
      <c r="CN65" s="72">
        <f t="shared" si="7"/>
        <v>4</v>
      </c>
      <c r="CO65" s="73"/>
      <c r="CP65" s="73"/>
      <c r="CQ65" s="73"/>
      <c r="CR65" s="73"/>
      <c r="CS65" s="74"/>
      <c r="CT65" s="105"/>
      <c r="CU65" s="59" t="s">
        <v>688</v>
      </c>
    </row>
    <row r="66" spans="1:99" ht="13.5" customHeight="1">
      <c r="A66" s="60" t="s">
        <v>77</v>
      </c>
      <c r="B66" s="61" t="s">
        <v>66</v>
      </c>
      <c r="C66" s="61"/>
      <c r="D66" s="62"/>
      <c r="E66" s="62" t="s">
        <v>296</v>
      </c>
      <c r="F66" s="61" t="s">
        <v>424</v>
      </c>
      <c r="G66" s="62" t="s">
        <v>78</v>
      </c>
      <c r="H66" s="62" t="s">
        <v>78</v>
      </c>
      <c r="I66" s="62" t="s">
        <v>506</v>
      </c>
      <c r="J66" s="61" t="s">
        <v>516</v>
      </c>
      <c r="K66" s="62" t="s">
        <v>608</v>
      </c>
      <c r="L66" s="62" t="s">
        <v>609</v>
      </c>
      <c r="M66" s="62" t="s">
        <v>598</v>
      </c>
      <c r="N66" s="62" t="s">
        <v>599</v>
      </c>
      <c r="O66" s="62" t="s">
        <v>600</v>
      </c>
      <c r="P66" s="62"/>
      <c r="Q66" s="35" t="s">
        <v>601</v>
      </c>
      <c r="R66" s="63">
        <v>7</v>
      </c>
      <c r="S66" s="63">
        <v>4</v>
      </c>
      <c r="T66" s="63">
        <v>10</v>
      </c>
      <c r="U66" s="63">
        <v>3</v>
      </c>
      <c r="V66" s="63">
        <v>9</v>
      </c>
      <c r="W66" s="63">
        <v>6</v>
      </c>
      <c r="X66" s="63">
        <v>11</v>
      </c>
      <c r="Y66" s="63">
        <v>6</v>
      </c>
      <c r="Z66" s="63">
        <v>7</v>
      </c>
      <c r="AA66" s="63">
        <v>3</v>
      </c>
      <c r="AB66" s="63">
        <v>11</v>
      </c>
      <c r="AC66" s="63">
        <v>7</v>
      </c>
      <c r="AD66" s="63">
        <v>9</v>
      </c>
      <c r="AE66" s="63">
        <v>5</v>
      </c>
      <c r="AF66" s="63">
        <v>8</v>
      </c>
      <c r="AG66" s="63">
        <v>0</v>
      </c>
      <c r="AH66" s="63">
        <v>10</v>
      </c>
      <c r="AI66" s="63">
        <v>8</v>
      </c>
      <c r="AJ66" s="64">
        <f t="shared" si="0"/>
        <v>82</v>
      </c>
      <c r="AK66" s="64">
        <f t="shared" si="0"/>
        <v>42</v>
      </c>
      <c r="AL66" s="64">
        <f t="shared" si="1"/>
        <v>40</v>
      </c>
      <c r="AM66" s="65">
        <v>1</v>
      </c>
      <c r="AN66" s="65">
        <v>0</v>
      </c>
      <c r="AO66" s="65">
        <v>1</v>
      </c>
      <c r="AP66" s="65">
        <v>0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6">
        <v>2</v>
      </c>
      <c r="BB66" s="65">
        <v>0</v>
      </c>
      <c r="BC66" s="65">
        <v>3</v>
      </c>
      <c r="BD66" s="65">
        <v>2</v>
      </c>
      <c r="BE66" s="67">
        <f t="shared" si="2"/>
        <v>7</v>
      </c>
      <c r="BF66" s="67">
        <f t="shared" si="2"/>
        <v>2</v>
      </c>
      <c r="BG66" s="67">
        <f t="shared" si="3"/>
        <v>5</v>
      </c>
      <c r="BH66" s="68">
        <v>7</v>
      </c>
      <c r="BI66" s="68">
        <v>4</v>
      </c>
      <c r="BJ66" s="68">
        <v>10</v>
      </c>
      <c r="BK66" s="68">
        <v>3</v>
      </c>
      <c r="BL66" s="68">
        <v>9</v>
      </c>
      <c r="BM66" s="68">
        <v>6</v>
      </c>
      <c r="BN66" s="68">
        <v>11</v>
      </c>
      <c r="BO66" s="68">
        <v>6</v>
      </c>
      <c r="BP66" s="68">
        <v>7</v>
      </c>
      <c r="BQ66" s="68">
        <v>3</v>
      </c>
      <c r="BR66" s="68">
        <v>11</v>
      </c>
      <c r="BS66" s="69">
        <v>7</v>
      </c>
      <c r="BT66" s="69">
        <v>9</v>
      </c>
      <c r="BU66" s="69">
        <v>5</v>
      </c>
      <c r="BV66" s="69">
        <v>8</v>
      </c>
      <c r="BW66" s="69">
        <v>0</v>
      </c>
      <c r="BX66" s="69">
        <v>10</v>
      </c>
      <c r="BY66" s="69">
        <v>8</v>
      </c>
      <c r="BZ66" s="70">
        <f t="shared" si="4"/>
        <v>82</v>
      </c>
      <c r="CA66" s="70">
        <f t="shared" si="5"/>
        <v>42</v>
      </c>
      <c r="CB66" s="70">
        <f t="shared" si="6"/>
        <v>40</v>
      </c>
      <c r="CC66" s="71"/>
      <c r="CD66" s="71"/>
      <c r="CE66" s="71"/>
      <c r="CF66" s="71"/>
      <c r="CG66" s="71"/>
      <c r="CH66" s="71"/>
      <c r="CI66" s="71"/>
      <c r="CJ66" s="71"/>
      <c r="CK66" s="71"/>
      <c r="CL66" s="68">
        <v>4</v>
      </c>
      <c r="CM66" s="68" t="s">
        <v>909</v>
      </c>
      <c r="CN66" s="72">
        <f t="shared" si="7"/>
        <v>4</v>
      </c>
      <c r="CO66" s="73"/>
      <c r="CP66" s="73"/>
      <c r="CQ66" s="73"/>
      <c r="CR66" s="73"/>
      <c r="CS66" s="74"/>
      <c r="CT66" s="105"/>
      <c r="CU66" s="59" t="s">
        <v>689</v>
      </c>
    </row>
    <row r="67" spans="1:99" ht="13.5" customHeight="1">
      <c r="A67" s="60" t="s">
        <v>77</v>
      </c>
      <c r="B67" s="61" t="s">
        <v>66</v>
      </c>
      <c r="C67" s="61"/>
      <c r="D67" s="62"/>
      <c r="E67" s="62" t="s">
        <v>297</v>
      </c>
      <c r="F67" s="61" t="s">
        <v>425</v>
      </c>
      <c r="G67" s="62" t="s">
        <v>78</v>
      </c>
      <c r="H67" s="62" t="s">
        <v>78</v>
      </c>
      <c r="I67" s="62" t="s">
        <v>517</v>
      </c>
      <c r="J67" s="61" t="s">
        <v>518</v>
      </c>
      <c r="K67" s="62" t="s">
        <v>608</v>
      </c>
      <c r="L67" s="62" t="s">
        <v>609</v>
      </c>
      <c r="M67" s="62" t="s">
        <v>598</v>
      </c>
      <c r="N67" s="62" t="s">
        <v>605</v>
      </c>
      <c r="O67" s="62" t="s">
        <v>614</v>
      </c>
      <c r="P67" s="62"/>
      <c r="Q67" s="35" t="s">
        <v>601</v>
      </c>
      <c r="R67" s="63">
        <v>6</v>
      </c>
      <c r="S67" s="63">
        <v>3</v>
      </c>
      <c r="T67" s="63">
        <v>7</v>
      </c>
      <c r="U67" s="63">
        <v>2</v>
      </c>
      <c r="V67" s="63">
        <v>4</v>
      </c>
      <c r="W67" s="63">
        <v>1</v>
      </c>
      <c r="X67" s="63">
        <v>6</v>
      </c>
      <c r="Y67" s="63">
        <v>2</v>
      </c>
      <c r="Z67" s="63">
        <v>7</v>
      </c>
      <c r="AA67" s="63">
        <v>3</v>
      </c>
      <c r="AB67" s="63">
        <v>21</v>
      </c>
      <c r="AC67" s="63">
        <v>9</v>
      </c>
      <c r="AD67" s="63">
        <v>17</v>
      </c>
      <c r="AE67" s="63">
        <v>8</v>
      </c>
      <c r="AF67" s="63">
        <v>22</v>
      </c>
      <c r="AG67" s="63">
        <v>8</v>
      </c>
      <c r="AH67" s="63">
        <v>27</v>
      </c>
      <c r="AI67" s="63">
        <v>9</v>
      </c>
      <c r="AJ67" s="64">
        <f t="shared" si="0"/>
        <v>117</v>
      </c>
      <c r="AK67" s="64">
        <f t="shared" si="0"/>
        <v>45</v>
      </c>
      <c r="AL67" s="64">
        <f t="shared" si="1"/>
        <v>72</v>
      </c>
      <c r="AM67" s="65">
        <v>1</v>
      </c>
      <c r="AN67" s="65">
        <v>1</v>
      </c>
      <c r="AO67" s="65">
        <v>3</v>
      </c>
      <c r="AP67" s="65">
        <v>0</v>
      </c>
      <c r="AQ67" s="65">
        <v>1</v>
      </c>
      <c r="AR67" s="65">
        <v>1</v>
      </c>
      <c r="AS67" s="65"/>
      <c r="AT67" s="65"/>
      <c r="AU67" s="65">
        <v>1</v>
      </c>
      <c r="AV67" s="65">
        <v>0</v>
      </c>
      <c r="AW67" s="65">
        <v>2</v>
      </c>
      <c r="AX67" s="65">
        <v>0</v>
      </c>
      <c r="AY67" s="65">
        <v>3</v>
      </c>
      <c r="AZ67" s="65">
        <v>1</v>
      </c>
      <c r="BA67" s="66"/>
      <c r="BB67" s="65"/>
      <c r="BC67" s="65"/>
      <c r="BD67" s="65"/>
      <c r="BE67" s="67">
        <f t="shared" si="2"/>
        <v>11</v>
      </c>
      <c r="BF67" s="67">
        <f t="shared" si="2"/>
        <v>3</v>
      </c>
      <c r="BG67" s="67">
        <f t="shared" si="3"/>
        <v>8</v>
      </c>
      <c r="BH67" s="68">
        <v>6</v>
      </c>
      <c r="BI67" s="68">
        <v>3</v>
      </c>
      <c r="BJ67" s="68">
        <v>7</v>
      </c>
      <c r="BK67" s="68">
        <v>2</v>
      </c>
      <c r="BL67" s="68">
        <v>4</v>
      </c>
      <c r="BM67" s="68">
        <v>1</v>
      </c>
      <c r="BN67" s="68">
        <v>6</v>
      </c>
      <c r="BO67" s="68">
        <v>2</v>
      </c>
      <c r="BP67" s="68">
        <v>7</v>
      </c>
      <c r="BQ67" s="68">
        <v>3</v>
      </c>
      <c r="BR67" s="68"/>
      <c r="BS67" s="69"/>
      <c r="BT67" s="69"/>
      <c r="BU67" s="69"/>
      <c r="BV67" s="69"/>
      <c r="BW67" s="69"/>
      <c r="BX67" s="69"/>
      <c r="BY67" s="69"/>
      <c r="BZ67" s="70">
        <f t="shared" si="4"/>
        <v>30</v>
      </c>
      <c r="CA67" s="70">
        <f t="shared" si="5"/>
        <v>11</v>
      </c>
      <c r="CB67" s="70">
        <f t="shared" si="6"/>
        <v>19</v>
      </c>
      <c r="CC67" s="71"/>
      <c r="CD67" s="71"/>
      <c r="CE67" s="71"/>
      <c r="CF67" s="71"/>
      <c r="CG67" s="71"/>
      <c r="CH67" s="71">
        <v>1</v>
      </c>
      <c r="CI67" s="71">
        <v>1</v>
      </c>
      <c r="CJ67" s="71">
        <v>1</v>
      </c>
      <c r="CK67" s="71">
        <v>1</v>
      </c>
      <c r="CL67" s="68">
        <v>2</v>
      </c>
      <c r="CM67" s="68" t="s">
        <v>913</v>
      </c>
      <c r="CN67" s="72">
        <f t="shared" si="7"/>
        <v>6</v>
      </c>
      <c r="CO67" s="73"/>
      <c r="CP67" s="73"/>
      <c r="CQ67" s="73"/>
      <c r="CR67" s="73"/>
      <c r="CS67" s="74"/>
      <c r="CT67" s="105"/>
      <c r="CU67" s="59" t="s">
        <v>690</v>
      </c>
    </row>
    <row r="68" spans="1:99" ht="13.5" customHeight="1">
      <c r="A68" s="60" t="s">
        <v>77</v>
      </c>
      <c r="B68" s="61" t="s">
        <v>66</v>
      </c>
      <c r="C68" s="61"/>
      <c r="D68" s="62"/>
      <c r="E68" s="62" t="s">
        <v>298</v>
      </c>
      <c r="F68" s="61" t="s">
        <v>425</v>
      </c>
      <c r="G68" s="62" t="s">
        <v>78</v>
      </c>
      <c r="H68" s="62" t="s">
        <v>78</v>
      </c>
      <c r="I68" s="62" t="s">
        <v>517</v>
      </c>
      <c r="J68" s="61" t="s">
        <v>519</v>
      </c>
      <c r="K68" s="62" t="s">
        <v>608</v>
      </c>
      <c r="L68" s="62" t="s">
        <v>609</v>
      </c>
      <c r="M68" s="62" t="s">
        <v>598</v>
      </c>
      <c r="N68" s="62" t="s">
        <v>599</v>
      </c>
      <c r="O68" s="62" t="s">
        <v>604</v>
      </c>
      <c r="P68" s="62" t="s">
        <v>297</v>
      </c>
      <c r="Q68" s="35" t="s">
        <v>601</v>
      </c>
      <c r="R68" s="63">
        <v>1</v>
      </c>
      <c r="S68" s="63">
        <v>0</v>
      </c>
      <c r="T68" s="63">
        <v>2</v>
      </c>
      <c r="U68" s="63">
        <v>1</v>
      </c>
      <c r="V68" s="63">
        <v>2</v>
      </c>
      <c r="W68" s="63">
        <v>0</v>
      </c>
      <c r="X68" s="63">
        <v>3</v>
      </c>
      <c r="Y68" s="63">
        <v>0</v>
      </c>
      <c r="Z68" s="63">
        <v>2</v>
      </c>
      <c r="AA68" s="63">
        <v>1</v>
      </c>
      <c r="AB68" s="63">
        <v>1</v>
      </c>
      <c r="AC68" s="63">
        <v>1</v>
      </c>
      <c r="AD68" s="63">
        <v>2</v>
      </c>
      <c r="AE68" s="63">
        <v>1</v>
      </c>
      <c r="AF68" s="63">
        <v>1</v>
      </c>
      <c r="AG68" s="63">
        <v>0</v>
      </c>
      <c r="AH68" s="63">
        <v>4</v>
      </c>
      <c r="AI68" s="63">
        <v>1</v>
      </c>
      <c r="AJ68" s="64">
        <f t="shared" si="0"/>
        <v>18</v>
      </c>
      <c r="AK68" s="64">
        <f t="shared" si="0"/>
        <v>5</v>
      </c>
      <c r="AL68" s="64">
        <f t="shared" si="1"/>
        <v>13</v>
      </c>
      <c r="AM68" s="65"/>
      <c r="AN68" s="65"/>
      <c r="AO68" s="65"/>
      <c r="AP68" s="65"/>
      <c r="AQ68" s="65"/>
      <c r="AR68" s="65"/>
      <c r="AS68" s="65">
        <v>1</v>
      </c>
      <c r="AT68" s="65">
        <v>0</v>
      </c>
      <c r="AU68" s="65"/>
      <c r="AV68" s="65"/>
      <c r="AW68" s="65"/>
      <c r="AX68" s="65"/>
      <c r="AY68" s="65"/>
      <c r="AZ68" s="65"/>
      <c r="BA68" s="66">
        <v>1</v>
      </c>
      <c r="BB68" s="65">
        <v>0</v>
      </c>
      <c r="BC68" s="65">
        <v>1</v>
      </c>
      <c r="BD68" s="65">
        <v>0</v>
      </c>
      <c r="BE68" s="67">
        <f t="shared" si="2"/>
        <v>3</v>
      </c>
      <c r="BF68" s="67">
        <f t="shared" si="2"/>
        <v>0</v>
      </c>
      <c r="BG68" s="67">
        <f t="shared" si="3"/>
        <v>3</v>
      </c>
      <c r="BH68" s="68">
        <v>1</v>
      </c>
      <c r="BI68" s="68">
        <v>0</v>
      </c>
      <c r="BJ68" s="68">
        <v>2</v>
      </c>
      <c r="BK68" s="68">
        <v>1</v>
      </c>
      <c r="BL68" s="68">
        <v>2</v>
      </c>
      <c r="BM68" s="68">
        <v>0</v>
      </c>
      <c r="BN68" s="68">
        <v>3</v>
      </c>
      <c r="BO68" s="68">
        <v>0</v>
      </c>
      <c r="BP68" s="68">
        <v>2</v>
      </c>
      <c r="BQ68" s="68">
        <v>1</v>
      </c>
      <c r="BR68" s="68">
        <v>1</v>
      </c>
      <c r="BS68" s="69">
        <v>1</v>
      </c>
      <c r="BT68" s="69">
        <v>2</v>
      </c>
      <c r="BU68" s="69">
        <v>1</v>
      </c>
      <c r="BV68" s="69">
        <v>1</v>
      </c>
      <c r="BW68" s="69">
        <v>0</v>
      </c>
      <c r="BX68" s="69">
        <v>4</v>
      </c>
      <c r="BY68" s="69">
        <v>1</v>
      </c>
      <c r="BZ68" s="70">
        <f t="shared" si="4"/>
        <v>18</v>
      </c>
      <c r="CA68" s="70">
        <f t="shared" si="5"/>
        <v>5</v>
      </c>
      <c r="CB68" s="70">
        <f t="shared" si="6"/>
        <v>13</v>
      </c>
      <c r="CC68" s="71"/>
      <c r="CD68" s="71"/>
      <c r="CE68" s="71"/>
      <c r="CF68" s="71"/>
      <c r="CG68" s="71"/>
      <c r="CH68" s="71"/>
      <c r="CI68" s="71"/>
      <c r="CJ68" s="71"/>
      <c r="CK68" s="71"/>
      <c r="CL68" s="68">
        <v>2</v>
      </c>
      <c r="CM68" s="76">
        <v>123456789</v>
      </c>
      <c r="CN68" s="72">
        <f t="shared" si="7"/>
        <v>2</v>
      </c>
      <c r="CO68" s="73"/>
      <c r="CP68" s="73"/>
      <c r="CQ68" s="73"/>
      <c r="CR68" s="73"/>
      <c r="CS68" s="74"/>
      <c r="CT68" s="105"/>
      <c r="CU68" s="59"/>
    </row>
    <row r="69" spans="1:99" ht="13.5" customHeight="1">
      <c r="A69" s="60" t="s">
        <v>77</v>
      </c>
      <c r="B69" s="61" t="s">
        <v>66</v>
      </c>
      <c r="C69" s="61"/>
      <c r="D69" s="62"/>
      <c r="E69" s="62" t="s">
        <v>299</v>
      </c>
      <c r="F69" s="61" t="s">
        <v>425</v>
      </c>
      <c r="G69" s="62" t="s">
        <v>78</v>
      </c>
      <c r="H69" s="62" t="s">
        <v>78</v>
      </c>
      <c r="I69" s="62" t="s">
        <v>517</v>
      </c>
      <c r="J69" s="61" t="s">
        <v>520</v>
      </c>
      <c r="K69" s="62" t="s">
        <v>608</v>
      </c>
      <c r="L69" s="62" t="s">
        <v>609</v>
      </c>
      <c r="M69" s="62" t="s">
        <v>598</v>
      </c>
      <c r="N69" s="62" t="s">
        <v>67</v>
      </c>
      <c r="O69" s="62" t="s">
        <v>604</v>
      </c>
      <c r="P69" s="62" t="s">
        <v>297</v>
      </c>
      <c r="Q69" s="35" t="s">
        <v>601</v>
      </c>
      <c r="R69" s="63">
        <v>1</v>
      </c>
      <c r="S69" s="63">
        <v>1</v>
      </c>
      <c r="T69" s="63"/>
      <c r="U69" s="63"/>
      <c r="V69" s="63">
        <v>3</v>
      </c>
      <c r="W69" s="63">
        <v>1</v>
      </c>
      <c r="X69" s="63">
        <v>4</v>
      </c>
      <c r="Y69" s="63">
        <v>0</v>
      </c>
      <c r="Z69" s="63">
        <v>3</v>
      </c>
      <c r="AA69" s="63">
        <v>1</v>
      </c>
      <c r="AB69" s="63"/>
      <c r="AC69" s="63"/>
      <c r="AD69" s="63"/>
      <c r="AE69" s="63"/>
      <c r="AF69" s="63"/>
      <c r="AG69" s="63"/>
      <c r="AH69" s="63"/>
      <c r="AI69" s="63"/>
      <c r="AJ69" s="64">
        <f t="shared" si="0"/>
        <v>11</v>
      </c>
      <c r="AK69" s="64">
        <f t="shared" si="0"/>
        <v>3</v>
      </c>
      <c r="AL69" s="64">
        <f t="shared" si="1"/>
        <v>8</v>
      </c>
      <c r="AM69" s="65"/>
      <c r="AN69" s="65"/>
      <c r="AO69" s="65"/>
      <c r="AP69" s="65"/>
      <c r="AQ69" s="65"/>
      <c r="AR69" s="65"/>
      <c r="AS69" s="65">
        <v>2</v>
      </c>
      <c r="AT69" s="65">
        <v>0</v>
      </c>
      <c r="AU69" s="65">
        <v>2</v>
      </c>
      <c r="AV69" s="65">
        <v>0</v>
      </c>
      <c r="AW69" s="65"/>
      <c r="AX69" s="65"/>
      <c r="AY69" s="65"/>
      <c r="AZ69" s="65"/>
      <c r="BA69" s="66"/>
      <c r="BB69" s="65"/>
      <c r="BC69" s="65"/>
      <c r="BD69" s="65"/>
      <c r="BE69" s="67">
        <f t="shared" si="2"/>
        <v>4</v>
      </c>
      <c r="BF69" s="67">
        <f t="shared" si="2"/>
        <v>0</v>
      </c>
      <c r="BG69" s="67">
        <f t="shared" si="3"/>
        <v>4</v>
      </c>
      <c r="BH69" s="68">
        <v>1</v>
      </c>
      <c r="BI69" s="68">
        <v>1</v>
      </c>
      <c r="BJ69" s="68"/>
      <c r="BK69" s="68"/>
      <c r="BL69" s="68">
        <v>3</v>
      </c>
      <c r="BM69" s="68">
        <v>1</v>
      </c>
      <c r="BN69" s="68">
        <v>4</v>
      </c>
      <c r="BO69" s="68">
        <v>0</v>
      </c>
      <c r="BP69" s="68">
        <v>3</v>
      </c>
      <c r="BQ69" s="68">
        <v>1</v>
      </c>
      <c r="BR69" s="68"/>
      <c r="BS69" s="69"/>
      <c r="BT69" s="69"/>
      <c r="BU69" s="69"/>
      <c r="BV69" s="69"/>
      <c r="BW69" s="69"/>
      <c r="BX69" s="69"/>
      <c r="BY69" s="69"/>
      <c r="BZ69" s="70">
        <f t="shared" si="4"/>
        <v>11</v>
      </c>
      <c r="CA69" s="70">
        <f t="shared" si="5"/>
        <v>3</v>
      </c>
      <c r="CB69" s="70">
        <f t="shared" si="6"/>
        <v>8</v>
      </c>
      <c r="CC69" s="71"/>
      <c r="CD69" s="71"/>
      <c r="CE69" s="71"/>
      <c r="CF69" s="71"/>
      <c r="CG69" s="71"/>
      <c r="CH69" s="71"/>
      <c r="CI69" s="71"/>
      <c r="CJ69" s="71"/>
      <c r="CK69" s="71"/>
      <c r="CL69" s="68">
        <v>1</v>
      </c>
      <c r="CM69" s="68">
        <v>1345</v>
      </c>
      <c r="CN69" s="72">
        <f t="shared" si="7"/>
        <v>1</v>
      </c>
      <c r="CO69" s="73"/>
      <c r="CP69" s="73"/>
      <c r="CQ69" s="73"/>
      <c r="CR69" s="73"/>
      <c r="CS69" s="74"/>
      <c r="CT69" s="105"/>
      <c r="CU69" s="59"/>
    </row>
    <row r="70" spans="1:99" ht="13.5" customHeight="1">
      <c r="A70" s="60" t="s">
        <v>77</v>
      </c>
      <c r="B70" s="61" t="s">
        <v>66</v>
      </c>
      <c r="C70" s="61"/>
      <c r="D70" s="62"/>
      <c r="E70" s="62" t="s">
        <v>300</v>
      </c>
      <c r="F70" s="61" t="s">
        <v>425</v>
      </c>
      <c r="G70" s="62" t="s">
        <v>78</v>
      </c>
      <c r="H70" s="62" t="s">
        <v>78</v>
      </c>
      <c r="I70" s="62" t="s">
        <v>517</v>
      </c>
      <c r="J70" s="61" t="s">
        <v>521</v>
      </c>
      <c r="K70" s="62" t="s">
        <v>608</v>
      </c>
      <c r="L70" s="62" t="s">
        <v>609</v>
      </c>
      <c r="M70" s="62" t="s">
        <v>598</v>
      </c>
      <c r="N70" s="62" t="s">
        <v>67</v>
      </c>
      <c r="O70" s="62" t="s">
        <v>604</v>
      </c>
      <c r="P70" s="62" t="s">
        <v>297</v>
      </c>
      <c r="Q70" s="35" t="s">
        <v>601</v>
      </c>
      <c r="R70" s="63">
        <v>4</v>
      </c>
      <c r="S70" s="63">
        <v>2</v>
      </c>
      <c r="T70" s="63">
        <v>4</v>
      </c>
      <c r="U70" s="63">
        <v>1</v>
      </c>
      <c r="V70" s="63">
        <v>4</v>
      </c>
      <c r="W70" s="63">
        <v>1</v>
      </c>
      <c r="X70" s="63">
        <v>1</v>
      </c>
      <c r="Y70" s="63">
        <v>1</v>
      </c>
      <c r="Z70" s="63">
        <v>5</v>
      </c>
      <c r="AA70" s="63">
        <v>1</v>
      </c>
      <c r="AB70" s="63"/>
      <c r="AC70" s="63"/>
      <c r="AD70" s="63"/>
      <c r="AE70" s="63"/>
      <c r="AF70" s="63"/>
      <c r="AG70" s="63"/>
      <c r="AH70" s="63"/>
      <c r="AI70" s="63"/>
      <c r="AJ70" s="64">
        <f t="shared" si="0"/>
        <v>18</v>
      </c>
      <c r="AK70" s="64">
        <f t="shared" si="0"/>
        <v>6</v>
      </c>
      <c r="AL70" s="64">
        <f t="shared" si="1"/>
        <v>12</v>
      </c>
      <c r="AM70" s="65"/>
      <c r="AN70" s="65"/>
      <c r="AO70" s="65">
        <v>1</v>
      </c>
      <c r="AP70" s="65">
        <v>0</v>
      </c>
      <c r="AQ70" s="65">
        <v>2</v>
      </c>
      <c r="AR70" s="65">
        <v>0</v>
      </c>
      <c r="AS70" s="65"/>
      <c r="AT70" s="65"/>
      <c r="AU70" s="65">
        <v>1</v>
      </c>
      <c r="AV70" s="65">
        <v>0</v>
      </c>
      <c r="AW70" s="65"/>
      <c r="AX70" s="65"/>
      <c r="AY70" s="65"/>
      <c r="AZ70" s="65"/>
      <c r="BA70" s="66"/>
      <c r="BB70" s="65"/>
      <c r="BC70" s="65"/>
      <c r="BD70" s="65"/>
      <c r="BE70" s="67">
        <f t="shared" si="2"/>
        <v>4</v>
      </c>
      <c r="BF70" s="67">
        <f t="shared" si="2"/>
        <v>0</v>
      </c>
      <c r="BG70" s="67">
        <f t="shared" si="3"/>
        <v>4</v>
      </c>
      <c r="BH70" s="68">
        <v>4</v>
      </c>
      <c r="BI70" s="68">
        <v>2</v>
      </c>
      <c r="BJ70" s="68">
        <v>4</v>
      </c>
      <c r="BK70" s="68">
        <v>1</v>
      </c>
      <c r="BL70" s="68">
        <v>4</v>
      </c>
      <c r="BM70" s="68">
        <v>1</v>
      </c>
      <c r="BN70" s="68">
        <v>1</v>
      </c>
      <c r="BO70" s="68">
        <v>1</v>
      </c>
      <c r="BP70" s="68">
        <v>5</v>
      </c>
      <c r="BQ70" s="68">
        <v>1</v>
      </c>
      <c r="BR70" s="68"/>
      <c r="BS70" s="69"/>
      <c r="BT70" s="69"/>
      <c r="BU70" s="69"/>
      <c r="BV70" s="69"/>
      <c r="BW70" s="69"/>
      <c r="BX70" s="69"/>
      <c r="BY70" s="69"/>
      <c r="BZ70" s="70">
        <f t="shared" si="4"/>
        <v>18</v>
      </c>
      <c r="CA70" s="70">
        <f t="shared" si="5"/>
        <v>6</v>
      </c>
      <c r="CB70" s="70">
        <f t="shared" si="6"/>
        <v>12</v>
      </c>
      <c r="CC70" s="71"/>
      <c r="CD70" s="71"/>
      <c r="CE70" s="71"/>
      <c r="CF70" s="71"/>
      <c r="CG70" s="71"/>
      <c r="CH70" s="71"/>
      <c r="CI70" s="71"/>
      <c r="CJ70" s="71"/>
      <c r="CK70" s="71"/>
      <c r="CL70" s="68">
        <v>1</v>
      </c>
      <c r="CM70" s="68">
        <v>12345</v>
      </c>
      <c r="CN70" s="72">
        <f t="shared" si="7"/>
        <v>1</v>
      </c>
      <c r="CO70" s="73"/>
      <c r="CP70" s="73"/>
      <c r="CQ70" s="73"/>
      <c r="CR70" s="73"/>
      <c r="CS70" s="74"/>
      <c r="CT70" s="105"/>
      <c r="CU70" s="59"/>
    </row>
    <row r="71" spans="1:99" ht="13.5" customHeight="1">
      <c r="A71" s="60" t="s">
        <v>77</v>
      </c>
      <c r="B71" s="61" t="s">
        <v>66</v>
      </c>
      <c r="C71" s="61"/>
      <c r="D71" s="62"/>
      <c r="E71" s="62" t="s">
        <v>301</v>
      </c>
      <c r="F71" s="61" t="s">
        <v>425</v>
      </c>
      <c r="G71" s="62" t="s">
        <v>78</v>
      </c>
      <c r="H71" s="62" t="s">
        <v>78</v>
      </c>
      <c r="I71" s="62" t="s">
        <v>517</v>
      </c>
      <c r="J71" s="61" t="s">
        <v>522</v>
      </c>
      <c r="K71" s="62" t="s">
        <v>608</v>
      </c>
      <c r="L71" s="62" t="s">
        <v>609</v>
      </c>
      <c r="M71" s="62" t="s">
        <v>598</v>
      </c>
      <c r="N71" s="62" t="s">
        <v>67</v>
      </c>
      <c r="O71" s="62" t="s">
        <v>604</v>
      </c>
      <c r="P71" s="62" t="s">
        <v>297</v>
      </c>
      <c r="Q71" s="35" t="s">
        <v>601</v>
      </c>
      <c r="R71" s="63">
        <v>2</v>
      </c>
      <c r="S71" s="63">
        <v>1</v>
      </c>
      <c r="T71" s="63">
        <v>1</v>
      </c>
      <c r="U71" s="63">
        <v>0</v>
      </c>
      <c r="V71" s="63">
        <v>4</v>
      </c>
      <c r="W71" s="63">
        <v>2</v>
      </c>
      <c r="X71" s="63">
        <v>3</v>
      </c>
      <c r="Y71" s="63">
        <v>1</v>
      </c>
      <c r="Z71" s="63">
        <v>4</v>
      </c>
      <c r="AA71" s="63">
        <v>2</v>
      </c>
      <c r="AB71" s="63"/>
      <c r="AC71" s="63"/>
      <c r="AD71" s="63"/>
      <c r="AE71" s="63"/>
      <c r="AF71" s="63"/>
      <c r="AG71" s="63"/>
      <c r="AH71" s="63"/>
      <c r="AI71" s="63"/>
      <c r="AJ71" s="64">
        <f t="shared" si="0"/>
        <v>14</v>
      </c>
      <c r="AK71" s="64">
        <f t="shared" si="0"/>
        <v>6</v>
      </c>
      <c r="AL71" s="64">
        <f t="shared" si="1"/>
        <v>8</v>
      </c>
      <c r="AM71" s="65"/>
      <c r="AN71" s="65"/>
      <c r="AO71" s="65">
        <v>1</v>
      </c>
      <c r="AP71" s="65">
        <v>0</v>
      </c>
      <c r="AQ71" s="65">
        <v>1</v>
      </c>
      <c r="AR71" s="65">
        <v>0</v>
      </c>
      <c r="AS71" s="65">
        <v>1</v>
      </c>
      <c r="AT71" s="65">
        <v>0</v>
      </c>
      <c r="AU71" s="65"/>
      <c r="AV71" s="65"/>
      <c r="AW71" s="65"/>
      <c r="AX71" s="65"/>
      <c r="AY71" s="65"/>
      <c r="AZ71" s="65"/>
      <c r="BA71" s="66"/>
      <c r="BB71" s="65"/>
      <c r="BC71" s="65"/>
      <c r="BD71" s="65"/>
      <c r="BE71" s="67">
        <f t="shared" si="2"/>
        <v>3</v>
      </c>
      <c r="BF71" s="67">
        <f t="shared" si="2"/>
        <v>0</v>
      </c>
      <c r="BG71" s="67">
        <f t="shared" si="3"/>
        <v>3</v>
      </c>
      <c r="BH71" s="68">
        <v>2</v>
      </c>
      <c r="BI71" s="68">
        <v>1</v>
      </c>
      <c r="BJ71" s="68">
        <v>1</v>
      </c>
      <c r="BK71" s="68">
        <v>0</v>
      </c>
      <c r="BL71" s="68">
        <v>4</v>
      </c>
      <c r="BM71" s="68">
        <v>2</v>
      </c>
      <c r="BN71" s="68">
        <v>3</v>
      </c>
      <c r="BO71" s="68">
        <v>1</v>
      </c>
      <c r="BP71" s="68">
        <v>4</v>
      </c>
      <c r="BQ71" s="68">
        <v>2</v>
      </c>
      <c r="BR71" s="68"/>
      <c r="BS71" s="69"/>
      <c r="BT71" s="69"/>
      <c r="BU71" s="69"/>
      <c r="BV71" s="69"/>
      <c r="BW71" s="69"/>
      <c r="BX71" s="69"/>
      <c r="BY71" s="69"/>
      <c r="BZ71" s="70">
        <f t="shared" si="4"/>
        <v>14</v>
      </c>
      <c r="CA71" s="70">
        <f t="shared" si="5"/>
        <v>6</v>
      </c>
      <c r="CB71" s="70">
        <f t="shared" si="6"/>
        <v>8</v>
      </c>
      <c r="CC71" s="71"/>
      <c r="CD71" s="71"/>
      <c r="CE71" s="71"/>
      <c r="CF71" s="71"/>
      <c r="CG71" s="71"/>
      <c r="CH71" s="71"/>
      <c r="CI71" s="71"/>
      <c r="CJ71" s="71"/>
      <c r="CK71" s="71"/>
      <c r="CL71" s="68">
        <v>1</v>
      </c>
      <c r="CM71" s="68">
        <v>12345</v>
      </c>
      <c r="CN71" s="72">
        <f t="shared" si="7"/>
        <v>1</v>
      </c>
      <c r="CO71" s="73"/>
      <c r="CP71" s="73"/>
      <c r="CQ71" s="73"/>
      <c r="CR71" s="73"/>
      <c r="CS71" s="74"/>
      <c r="CT71" s="105"/>
      <c r="CU71" s="59"/>
    </row>
    <row r="72" spans="1:99" ht="13.5" customHeight="1">
      <c r="A72" s="60" t="s">
        <v>77</v>
      </c>
      <c r="B72" s="61" t="s">
        <v>66</v>
      </c>
      <c r="C72" s="61"/>
      <c r="D72" s="62"/>
      <c r="E72" s="62" t="s">
        <v>302</v>
      </c>
      <c r="F72" s="62" t="s">
        <v>426</v>
      </c>
      <c r="G72" s="62" t="s">
        <v>78</v>
      </c>
      <c r="H72" s="62" t="s">
        <v>78</v>
      </c>
      <c r="I72" s="62" t="s">
        <v>517</v>
      </c>
      <c r="J72" s="62" t="s">
        <v>523</v>
      </c>
      <c r="K72" s="62" t="s">
        <v>608</v>
      </c>
      <c r="L72" s="62" t="s">
        <v>609</v>
      </c>
      <c r="M72" s="62" t="s">
        <v>598</v>
      </c>
      <c r="N72" s="62" t="s">
        <v>599</v>
      </c>
      <c r="O72" s="62" t="s">
        <v>600</v>
      </c>
      <c r="P72" s="62"/>
      <c r="Q72" s="35" t="s">
        <v>601</v>
      </c>
      <c r="R72" s="63">
        <v>4</v>
      </c>
      <c r="S72" s="63">
        <v>2</v>
      </c>
      <c r="T72" s="63">
        <v>8</v>
      </c>
      <c r="U72" s="63">
        <v>4</v>
      </c>
      <c r="V72" s="63">
        <v>1</v>
      </c>
      <c r="W72" s="63">
        <v>0</v>
      </c>
      <c r="X72" s="63">
        <v>4</v>
      </c>
      <c r="Y72" s="63">
        <v>0</v>
      </c>
      <c r="Z72" s="63">
        <v>10</v>
      </c>
      <c r="AA72" s="63">
        <v>3</v>
      </c>
      <c r="AB72" s="63">
        <v>8</v>
      </c>
      <c r="AC72" s="63">
        <v>1</v>
      </c>
      <c r="AD72" s="63">
        <v>9</v>
      </c>
      <c r="AE72" s="63">
        <v>1</v>
      </c>
      <c r="AF72" s="63">
        <v>9</v>
      </c>
      <c r="AG72" s="63">
        <v>4</v>
      </c>
      <c r="AH72" s="63">
        <v>12</v>
      </c>
      <c r="AI72" s="63">
        <v>7</v>
      </c>
      <c r="AJ72" s="64">
        <f aca="true" t="shared" si="8" ref="AJ72:AJ82">SUM(R72,T72,V72,X72,Z72,AB72,AD72,AF72,AH72)</f>
        <v>65</v>
      </c>
      <c r="AK72" s="64">
        <f aca="true" t="shared" si="9" ref="AK72:AK82">SUM(S72,U72,W72,Y72,AA72,AC72,AE72,AG72,AI72)</f>
        <v>22</v>
      </c>
      <c r="AL72" s="64">
        <f aca="true" t="shared" si="10" ref="AL72:AL82">AJ72-AK72</f>
        <v>43</v>
      </c>
      <c r="AM72" s="65">
        <v>2</v>
      </c>
      <c r="AN72" s="65">
        <v>0</v>
      </c>
      <c r="AO72" s="65">
        <v>4</v>
      </c>
      <c r="AP72" s="65">
        <v>2</v>
      </c>
      <c r="AQ72" s="65">
        <v>1</v>
      </c>
      <c r="AR72" s="65">
        <v>0</v>
      </c>
      <c r="AS72" s="65">
        <v>2</v>
      </c>
      <c r="AT72" s="65">
        <v>0</v>
      </c>
      <c r="AU72" s="65">
        <v>4</v>
      </c>
      <c r="AV72" s="65">
        <v>0</v>
      </c>
      <c r="AW72" s="65">
        <v>5</v>
      </c>
      <c r="AX72" s="65">
        <v>0</v>
      </c>
      <c r="AY72" s="65">
        <v>7</v>
      </c>
      <c r="AZ72" s="65">
        <v>2</v>
      </c>
      <c r="BA72" s="66">
        <v>4</v>
      </c>
      <c r="BB72" s="65">
        <v>2</v>
      </c>
      <c r="BC72" s="65">
        <v>5</v>
      </c>
      <c r="BD72" s="65">
        <v>2</v>
      </c>
      <c r="BE72" s="67">
        <f aca="true" t="shared" si="11" ref="BE72:BE82">SUM(AM72,AO72,AQ72,AS72,AU72,AW72,AY72,BA72,BC72)</f>
        <v>34</v>
      </c>
      <c r="BF72" s="67">
        <f aca="true" t="shared" si="12" ref="BF72:BF82">SUM(AN72,AP72,AR72,AT72,AV72,AX72,AZ72,BB72,BD72)</f>
        <v>8</v>
      </c>
      <c r="BG72" s="67">
        <f aca="true" t="shared" si="13" ref="BG72:BG82">BE72-BF72</f>
        <v>26</v>
      </c>
      <c r="BH72" s="68">
        <v>4</v>
      </c>
      <c r="BI72" s="68">
        <v>2</v>
      </c>
      <c r="BJ72" s="68">
        <v>8</v>
      </c>
      <c r="BK72" s="68">
        <v>4</v>
      </c>
      <c r="BL72" s="68">
        <v>1</v>
      </c>
      <c r="BM72" s="68">
        <v>0</v>
      </c>
      <c r="BN72" s="68">
        <v>4</v>
      </c>
      <c r="BO72" s="68">
        <v>0</v>
      </c>
      <c r="BP72" s="68">
        <v>10</v>
      </c>
      <c r="BQ72" s="68">
        <v>3</v>
      </c>
      <c r="BR72" s="68">
        <v>8</v>
      </c>
      <c r="BS72" s="69">
        <v>1</v>
      </c>
      <c r="BT72" s="69">
        <v>9</v>
      </c>
      <c r="BU72" s="69">
        <v>1</v>
      </c>
      <c r="BV72" s="69">
        <v>9</v>
      </c>
      <c r="BW72" s="69">
        <v>4</v>
      </c>
      <c r="BX72" s="69">
        <v>12</v>
      </c>
      <c r="BY72" s="69">
        <v>7</v>
      </c>
      <c r="BZ72" s="70">
        <f aca="true" t="shared" si="14" ref="BZ72:BZ82">BH72+BJ72+BL72+BN72+BP72+BR72+BT72+BV72+BX72</f>
        <v>65</v>
      </c>
      <c r="CA72" s="70">
        <f aca="true" t="shared" si="15" ref="CA72:CA82">SUM(BI72,BK72,BM72,BO72,BQ72,BS72,BU72,BW72,BY72)</f>
        <v>22</v>
      </c>
      <c r="CB72" s="70">
        <f aca="true" t="shared" si="16" ref="CB72:CB82">BZ72-CA72</f>
        <v>43</v>
      </c>
      <c r="CC72" s="71"/>
      <c r="CD72" s="71"/>
      <c r="CE72" s="71"/>
      <c r="CF72" s="71"/>
      <c r="CG72" s="71"/>
      <c r="CH72" s="71"/>
      <c r="CI72" s="71"/>
      <c r="CJ72" s="71"/>
      <c r="CK72" s="71"/>
      <c r="CL72" s="68">
        <v>2</v>
      </c>
      <c r="CM72" s="76">
        <v>123456789</v>
      </c>
      <c r="CN72" s="72">
        <f aca="true" t="shared" si="17" ref="CN72:CN82">SUM(CC72:CL72)</f>
        <v>2</v>
      </c>
      <c r="CO72" s="73"/>
      <c r="CP72" s="73"/>
      <c r="CQ72" s="73"/>
      <c r="CR72" s="73"/>
      <c r="CS72" s="74"/>
      <c r="CT72" s="105"/>
      <c r="CU72" s="59" t="s">
        <v>691</v>
      </c>
    </row>
    <row r="73" spans="1:99" ht="13.5" customHeight="1">
      <c r="A73" s="60" t="s">
        <v>77</v>
      </c>
      <c r="B73" s="61" t="s">
        <v>66</v>
      </c>
      <c r="C73" s="61"/>
      <c r="D73" s="62"/>
      <c r="E73" s="62" t="s">
        <v>303</v>
      </c>
      <c r="F73" s="61" t="s">
        <v>426</v>
      </c>
      <c r="G73" s="62" t="s">
        <v>78</v>
      </c>
      <c r="H73" s="62" t="s">
        <v>78</v>
      </c>
      <c r="I73" s="62" t="s">
        <v>517</v>
      </c>
      <c r="J73" s="61" t="s">
        <v>524</v>
      </c>
      <c r="K73" s="62" t="s">
        <v>608</v>
      </c>
      <c r="L73" s="62" t="s">
        <v>609</v>
      </c>
      <c r="M73" s="62" t="s">
        <v>598</v>
      </c>
      <c r="N73" s="62" t="s">
        <v>67</v>
      </c>
      <c r="O73" s="62" t="s">
        <v>604</v>
      </c>
      <c r="P73" s="62" t="s">
        <v>302</v>
      </c>
      <c r="Q73" s="35" t="s">
        <v>601</v>
      </c>
      <c r="R73" s="63">
        <v>3</v>
      </c>
      <c r="S73" s="63">
        <v>1</v>
      </c>
      <c r="T73" s="63">
        <v>4</v>
      </c>
      <c r="U73" s="63">
        <v>1</v>
      </c>
      <c r="V73" s="63">
        <v>6</v>
      </c>
      <c r="W73" s="63">
        <v>2</v>
      </c>
      <c r="X73" s="63">
        <v>3</v>
      </c>
      <c r="Y73" s="63">
        <v>0</v>
      </c>
      <c r="Z73" s="63">
        <v>2</v>
      </c>
      <c r="AA73" s="63">
        <v>2</v>
      </c>
      <c r="AB73" s="63"/>
      <c r="AC73" s="63"/>
      <c r="AD73" s="63"/>
      <c r="AE73" s="63"/>
      <c r="AF73" s="63"/>
      <c r="AG73" s="63"/>
      <c r="AH73" s="63"/>
      <c r="AI73" s="63"/>
      <c r="AJ73" s="64">
        <f t="shared" si="8"/>
        <v>18</v>
      </c>
      <c r="AK73" s="64">
        <f t="shared" si="9"/>
        <v>6</v>
      </c>
      <c r="AL73" s="64">
        <f t="shared" si="10"/>
        <v>12</v>
      </c>
      <c r="AM73" s="65"/>
      <c r="AN73" s="65"/>
      <c r="AO73" s="65"/>
      <c r="AP73" s="65"/>
      <c r="AQ73" s="65">
        <v>3</v>
      </c>
      <c r="AR73" s="65">
        <v>2</v>
      </c>
      <c r="AS73" s="65">
        <v>2</v>
      </c>
      <c r="AT73" s="65">
        <v>0</v>
      </c>
      <c r="AU73" s="65"/>
      <c r="AV73" s="65"/>
      <c r="AW73" s="65"/>
      <c r="AX73" s="65"/>
      <c r="AY73" s="65"/>
      <c r="AZ73" s="65"/>
      <c r="BA73" s="66"/>
      <c r="BB73" s="65"/>
      <c r="BC73" s="65"/>
      <c r="BD73" s="65"/>
      <c r="BE73" s="67">
        <f t="shared" si="11"/>
        <v>5</v>
      </c>
      <c r="BF73" s="67">
        <f t="shared" si="12"/>
        <v>2</v>
      </c>
      <c r="BG73" s="67">
        <f t="shared" si="13"/>
        <v>3</v>
      </c>
      <c r="BH73" s="68">
        <v>3</v>
      </c>
      <c r="BI73" s="68">
        <v>1</v>
      </c>
      <c r="BJ73" s="68">
        <v>4</v>
      </c>
      <c r="BK73" s="68">
        <v>1</v>
      </c>
      <c r="BL73" s="68">
        <v>6</v>
      </c>
      <c r="BM73" s="68">
        <v>2</v>
      </c>
      <c r="BN73" s="68">
        <v>3</v>
      </c>
      <c r="BO73" s="68">
        <v>0</v>
      </c>
      <c r="BP73" s="68">
        <v>2</v>
      </c>
      <c r="BQ73" s="68">
        <v>2</v>
      </c>
      <c r="BR73" s="68"/>
      <c r="BS73" s="69"/>
      <c r="BT73" s="69"/>
      <c r="BU73" s="69"/>
      <c r="BV73" s="69"/>
      <c r="BW73" s="69"/>
      <c r="BX73" s="69"/>
      <c r="BY73" s="69"/>
      <c r="BZ73" s="70">
        <f t="shared" si="14"/>
        <v>18</v>
      </c>
      <c r="CA73" s="70">
        <f t="shared" si="15"/>
        <v>6</v>
      </c>
      <c r="CB73" s="70">
        <f t="shared" si="16"/>
        <v>12</v>
      </c>
      <c r="CC73" s="71"/>
      <c r="CD73" s="71"/>
      <c r="CE73" s="71"/>
      <c r="CF73" s="71"/>
      <c r="CG73" s="71"/>
      <c r="CH73" s="71"/>
      <c r="CI73" s="71"/>
      <c r="CJ73" s="71"/>
      <c r="CK73" s="71"/>
      <c r="CL73" s="68">
        <v>1</v>
      </c>
      <c r="CM73" s="68">
        <v>12345</v>
      </c>
      <c r="CN73" s="72">
        <f t="shared" si="17"/>
        <v>1</v>
      </c>
      <c r="CO73" s="73"/>
      <c r="CP73" s="73"/>
      <c r="CQ73" s="73"/>
      <c r="CR73" s="73"/>
      <c r="CS73" s="74"/>
      <c r="CT73" s="105"/>
      <c r="CU73" s="59"/>
    </row>
    <row r="74" spans="1:99" ht="13.5" customHeight="1">
      <c r="A74" s="60" t="s">
        <v>77</v>
      </c>
      <c r="B74" s="61" t="s">
        <v>66</v>
      </c>
      <c r="C74" s="61"/>
      <c r="D74" s="62"/>
      <c r="E74" s="62" t="s">
        <v>304</v>
      </c>
      <c r="F74" s="61" t="s">
        <v>426</v>
      </c>
      <c r="G74" s="62" t="s">
        <v>78</v>
      </c>
      <c r="H74" s="62" t="s">
        <v>78</v>
      </c>
      <c r="I74" s="62" t="s">
        <v>517</v>
      </c>
      <c r="J74" s="61" t="s">
        <v>525</v>
      </c>
      <c r="K74" s="62" t="s">
        <v>608</v>
      </c>
      <c r="L74" s="62" t="s">
        <v>609</v>
      </c>
      <c r="M74" s="62" t="s">
        <v>598</v>
      </c>
      <c r="N74" s="62" t="s">
        <v>67</v>
      </c>
      <c r="O74" s="62" t="s">
        <v>604</v>
      </c>
      <c r="P74" s="62" t="s">
        <v>302</v>
      </c>
      <c r="Q74" s="35" t="s">
        <v>601</v>
      </c>
      <c r="R74" s="63">
        <v>3</v>
      </c>
      <c r="S74" s="63">
        <v>1</v>
      </c>
      <c r="T74" s="63">
        <v>5</v>
      </c>
      <c r="U74" s="63">
        <v>1</v>
      </c>
      <c r="V74" s="63">
        <v>4</v>
      </c>
      <c r="W74" s="63">
        <v>1</v>
      </c>
      <c r="X74" s="63">
        <v>3</v>
      </c>
      <c r="Y74" s="63">
        <v>0</v>
      </c>
      <c r="Z74" s="63">
        <v>4</v>
      </c>
      <c r="AA74" s="63">
        <v>2</v>
      </c>
      <c r="AB74" s="63"/>
      <c r="AC74" s="63"/>
      <c r="AD74" s="63"/>
      <c r="AE74" s="63"/>
      <c r="AF74" s="63"/>
      <c r="AG74" s="63"/>
      <c r="AH74" s="63"/>
      <c r="AI74" s="63"/>
      <c r="AJ74" s="64">
        <f t="shared" si="8"/>
        <v>19</v>
      </c>
      <c r="AK74" s="64">
        <f t="shared" si="9"/>
        <v>5</v>
      </c>
      <c r="AL74" s="64">
        <f t="shared" si="10"/>
        <v>14</v>
      </c>
      <c r="AM74" s="65">
        <v>1</v>
      </c>
      <c r="AN74" s="65">
        <v>1</v>
      </c>
      <c r="AO74" s="65">
        <v>1</v>
      </c>
      <c r="AP74" s="65">
        <v>0</v>
      </c>
      <c r="AQ74" s="65">
        <v>1</v>
      </c>
      <c r="AR74" s="65">
        <v>1</v>
      </c>
      <c r="AS74" s="65"/>
      <c r="AT74" s="65"/>
      <c r="AU74" s="65">
        <v>1</v>
      </c>
      <c r="AV74" s="65">
        <v>0</v>
      </c>
      <c r="AW74" s="65"/>
      <c r="AX74" s="65"/>
      <c r="AY74" s="65"/>
      <c r="AZ74" s="65"/>
      <c r="BA74" s="66"/>
      <c r="BB74" s="65"/>
      <c r="BC74" s="65"/>
      <c r="BD74" s="65"/>
      <c r="BE74" s="67">
        <f t="shared" si="11"/>
        <v>4</v>
      </c>
      <c r="BF74" s="67">
        <f t="shared" si="12"/>
        <v>2</v>
      </c>
      <c r="BG74" s="67">
        <f t="shared" si="13"/>
        <v>2</v>
      </c>
      <c r="BH74" s="68">
        <v>3</v>
      </c>
      <c r="BI74" s="68">
        <v>1</v>
      </c>
      <c r="BJ74" s="68">
        <v>5</v>
      </c>
      <c r="BK74" s="68">
        <v>1</v>
      </c>
      <c r="BL74" s="68">
        <v>4</v>
      </c>
      <c r="BM74" s="68">
        <v>1</v>
      </c>
      <c r="BN74" s="68">
        <v>3</v>
      </c>
      <c r="BO74" s="68">
        <v>0</v>
      </c>
      <c r="BP74" s="68">
        <v>4</v>
      </c>
      <c r="BQ74" s="68">
        <v>2</v>
      </c>
      <c r="BR74" s="68"/>
      <c r="BS74" s="69"/>
      <c r="BT74" s="69"/>
      <c r="BU74" s="69"/>
      <c r="BV74" s="69"/>
      <c r="BW74" s="69"/>
      <c r="BX74" s="69"/>
      <c r="BY74" s="69"/>
      <c r="BZ74" s="70">
        <f t="shared" si="14"/>
        <v>19</v>
      </c>
      <c r="CA74" s="70">
        <f t="shared" si="15"/>
        <v>5</v>
      </c>
      <c r="CB74" s="70">
        <f t="shared" si="16"/>
        <v>14</v>
      </c>
      <c r="CC74" s="71"/>
      <c r="CD74" s="71"/>
      <c r="CE74" s="71"/>
      <c r="CF74" s="71"/>
      <c r="CG74" s="71"/>
      <c r="CH74" s="71"/>
      <c r="CI74" s="71"/>
      <c r="CJ74" s="71"/>
      <c r="CK74" s="71"/>
      <c r="CL74" s="68">
        <v>1</v>
      </c>
      <c r="CM74" s="68">
        <v>12345</v>
      </c>
      <c r="CN74" s="72">
        <f t="shared" si="17"/>
        <v>1</v>
      </c>
      <c r="CO74" s="73"/>
      <c r="CP74" s="73"/>
      <c r="CQ74" s="73"/>
      <c r="CR74" s="73"/>
      <c r="CS74" s="74"/>
      <c r="CT74" s="105"/>
      <c r="CU74" s="59"/>
    </row>
    <row r="75" spans="1:99" ht="13.5" customHeight="1">
      <c r="A75" s="60" t="s">
        <v>77</v>
      </c>
      <c r="B75" s="61" t="s">
        <v>66</v>
      </c>
      <c r="C75" s="61"/>
      <c r="D75" s="62"/>
      <c r="E75" s="62" t="s">
        <v>305</v>
      </c>
      <c r="F75" s="61" t="s">
        <v>427</v>
      </c>
      <c r="G75" s="62" t="s">
        <v>78</v>
      </c>
      <c r="H75" s="62" t="s">
        <v>78</v>
      </c>
      <c r="I75" s="62" t="s">
        <v>526</v>
      </c>
      <c r="J75" s="61" t="s">
        <v>526</v>
      </c>
      <c r="K75" s="62" t="s">
        <v>608</v>
      </c>
      <c r="L75" s="62" t="s">
        <v>609</v>
      </c>
      <c r="M75" s="62" t="s">
        <v>598</v>
      </c>
      <c r="N75" s="62" t="s">
        <v>605</v>
      </c>
      <c r="O75" s="62" t="s">
        <v>614</v>
      </c>
      <c r="P75" s="62"/>
      <c r="Q75" s="35" t="s">
        <v>601</v>
      </c>
      <c r="R75" s="63">
        <v>37</v>
      </c>
      <c r="S75" s="63">
        <v>17</v>
      </c>
      <c r="T75" s="63">
        <v>32</v>
      </c>
      <c r="U75" s="63">
        <v>18</v>
      </c>
      <c r="V75" s="63">
        <v>41</v>
      </c>
      <c r="W75" s="63">
        <v>16</v>
      </c>
      <c r="X75" s="63">
        <v>37</v>
      </c>
      <c r="Y75" s="63">
        <v>18</v>
      </c>
      <c r="Z75" s="63">
        <v>32</v>
      </c>
      <c r="AA75" s="63">
        <v>18</v>
      </c>
      <c r="AB75" s="63">
        <v>48</v>
      </c>
      <c r="AC75" s="63">
        <v>23</v>
      </c>
      <c r="AD75" s="63">
        <v>36</v>
      </c>
      <c r="AE75" s="63">
        <v>17</v>
      </c>
      <c r="AF75" s="63">
        <v>35</v>
      </c>
      <c r="AG75" s="63">
        <v>16</v>
      </c>
      <c r="AH75" s="63">
        <v>46</v>
      </c>
      <c r="AI75" s="63">
        <v>18</v>
      </c>
      <c r="AJ75" s="64">
        <f t="shared" si="8"/>
        <v>344</v>
      </c>
      <c r="AK75" s="64">
        <f t="shared" si="9"/>
        <v>161</v>
      </c>
      <c r="AL75" s="64">
        <f t="shared" si="10"/>
        <v>183</v>
      </c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>
        <v>4</v>
      </c>
      <c r="AX75" s="65">
        <v>0</v>
      </c>
      <c r="AY75" s="65"/>
      <c r="AZ75" s="65"/>
      <c r="BA75" s="66"/>
      <c r="BB75" s="65"/>
      <c r="BC75" s="65">
        <v>4</v>
      </c>
      <c r="BD75" s="65">
        <v>3</v>
      </c>
      <c r="BE75" s="67">
        <f t="shared" si="11"/>
        <v>8</v>
      </c>
      <c r="BF75" s="67">
        <f t="shared" si="12"/>
        <v>3</v>
      </c>
      <c r="BG75" s="67">
        <f t="shared" si="13"/>
        <v>5</v>
      </c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9"/>
      <c r="BT75" s="69"/>
      <c r="BU75" s="69"/>
      <c r="BV75" s="69"/>
      <c r="BW75" s="69"/>
      <c r="BX75" s="69"/>
      <c r="BY75" s="69"/>
      <c r="BZ75" s="70">
        <f t="shared" si="14"/>
        <v>0</v>
      </c>
      <c r="CA75" s="70">
        <f t="shared" si="15"/>
        <v>0</v>
      </c>
      <c r="CB75" s="70">
        <f t="shared" si="16"/>
        <v>0</v>
      </c>
      <c r="CC75" s="71">
        <v>2</v>
      </c>
      <c r="CD75" s="71">
        <v>1</v>
      </c>
      <c r="CE75" s="71">
        <v>2</v>
      </c>
      <c r="CF75" s="71">
        <v>2</v>
      </c>
      <c r="CG75" s="71">
        <v>1</v>
      </c>
      <c r="CH75" s="71">
        <v>2</v>
      </c>
      <c r="CI75" s="71">
        <v>1</v>
      </c>
      <c r="CJ75" s="71">
        <v>1</v>
      </c>
      <c r="CK75" s="71">
        <v>2</v>
      </c>
      <c r="CL75" s="68"/>
      <c r="CM75" s="68"/>
      <c r="CN75" s="72">
        <f t="shared" si="17"/>
        <v>14</v>
      </c>
      <c r="CO75" s="73"/>
      <c r="CP75" s="73"/>
      <c r="CQ75" s="73"/>
      <c r="CR75" s="73"/>
      <c r="CS75" s="74"/>
      <c r="CT75" s="105" t="s">
        <v>692</v>
      </c>
      <c r="CU75" s="59" t="s">
        <v>693</v>
      </c>
    </row>
    <row r="76" spans="1:99" ht="13.5" customHeight="1">
      <c r="A76" s="60" t="s">
        <v>77</v>
      </c>
      <c r="B76" s="61" t="s">
        <v>66</v>
      </c>
      <c r="C76" s="61"/>
      <c r="D76" s="62"/>
      <c r="E76" s="62" t="s">
        <v>306</v>
      </c>
      <c r="F76" s="61" t="s">
        <v>470</v>
      </c>
      <c r="G76" s="62" t="s">
        <v>78</v>
      </c>
      <c r="H76" s="62" t="s">
        <v>78</v>
      </c>
      <c r="I76" s="62" t="s">
        <v>526</v>
      </c>
      <c r="J76" s="61" t="s">
        <v>527</v>
      </c>
      <c r="K76" s="62" t="s">
        <v>608</v>
      </c>
      <c r="L76" s="62" t="s">
        <v>609</v>
      </c>
      <c r="M76" s="62" t="s">
        <v>598</v>
      </c>
      <c r="N76" s="62" t="s">
        <v>599</v>
      </c>
      <c r="O76" s="62" t="s">
        <v>600</v>
      </c>
      <c r="P76" s="62"/>
      <c r="Q76" s="35" t="s">
        <v>601</v>
      </c>
      <c r="R76" s="63">
        <v>12</v>
      </c>
      <c r="S76" s="63">
        <v>6</v>
      </c>
      <c r="T76" s="63">
        <v>18</v>
      </c>
      <c r="U76" s="63">
        <v>10</v>
      </c>
      <c r="V76" s="63">
        <v>18</v>
      </c>
      <c r="W76" s="63">
        <v>9</v>
      </c>
      <c r="X76" s="63">
        <v>20</v>
      </c>
      <c r="Y76" s="63">
        <v>9</v>
      </c>
      <c r="Z76" s="63">
        <v>15</v>
      </c>
      <c r="AA76" s="63">
        <v>5</v>
      </c>
      <c r="AB76" s="63">
        <v>29</v>
      </c>
      <c r="AC76" s="63">
        <v>16</v>
      </c>
      <c r="AD76" s="63">
        <v>23</v>
      </c>
      <c r="AE76" s="63">
        <v>9</v>
      </c>
      <c r="AF76" s="63">
        <v>26</v>
      </c>
      <c r="AG76" s="63">
        <v>17</v>
      </c>
      <c r="AH76" s="63">
        <v>20</v>
      </c>
      <c r="AI76" s="63">
        <v>12</v>
      </c>
      <c r="AJ76" s="64">
        <f t="shared" si="8"/>
        <v>181</v>
      </c>
      <c r="AK76" s="64">
        <f t="shared" si="9"/>
        <v>93</v>
      </c>
      <c r="AL76" s="64">
        <f t="shared" si="10"/>
        <v>88</v>
      </c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6"/>
      <c r="BB76" s="65"/>
      <c r="BC76" s="65"/>
      <c r="BD76" s="65"/>
      <c r="BE76" s="67">
        <f t="shared" si="11"/>
        <v>0</v>
      </c>
      <c r="BF76" s="67">
        <f t="shared" si="12"/>
        <v>0</v>
      </c>
      <c r="BG76" s="67">
        <f t="shared" si="13"/>
        <v>0</v>
      </c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9"/>
      <c r="BT76" s="69"/>
      <c r="BU76" s="69"/>
      <c r="BV76" s="69"/>
      <c r="BW76" s="69"/>
      <c r="BX76" s="69"/>
      <c r="BY76" s="69"/>
      <c r="BZ76" s="70">
        <f t="shared" si="14"/>
        <v>0</v>
      </c>
      <c r="CA76" s="70">
        <f t="shared" si="15"/>
        <v>0</v>
      </c>
      <c r="CB76" s="70">
        <f t="shared" si="16"/>
        <v>0</v>
      </c>
      <c r="CC76" s="71">
        <v>1</v>
      </c>
      <c r="CD76" s="71">
        <v>1</v>
      </c>
      <c r="CE76" s="71">
        <v>1</v>
      </c>
      <c r="CF76" s="71">
        <v>1</v>
      </c>
      <c r="CG76" s="71">
        <v>1</v>
      </c>
      <c r="CH76" s="71">
        <v>1</v>
      </c>
      <c r="CI76" s="71">
        <v>1</v>
      </c>
      <c r="CJ76" s="71">
        <v>1</v>
      </c>
      <c r="CK76" s="71">
        <v>1</v>
      </c>
      <c r="CL76" s="68"/>
      <c r="CM76" s="68"/>
      <c r="CN76" s="72">
        <f t="shared" si="17"/>
        <v>9</v>
      </c>
      <c r="CO76" s="73"/>
      <c r="CP76" s="73"/>
      <c r="CQ76" s="73"/>
      <c r="CR76" s="73"/>
      <c r="CS76" s="74"/>
      <c r="CT76" s="105" t="s">
        <v>694</v>
      </c>
      <c r="CU76" s="59" t="s">
        <v>695</v>
      </c>
    </row>
    <row r="77" spans="1:99" ht="13.5" customHeight="1">
      <c r="A77" s="60" t="s">
        <v>77</v>
      </c>
      <c r="B77" s="61" t="s">
        <v>66</v>
      </c>
      <c r="C77" s="61"/>
      <c r="D77" s="62"/>
      <c r="E77" s="62" t="s">
        <v>307</v>
      </c>
      <c r="F77" s="61" t="s">
        <v>471</v>
      </c>
      <c r="G77" s="62" t="s">
        <v>78</v>
      </c>
      <c r="H77" s="62" t="s">
        <v>78</v>
      </c>
      <c r="I77" s="62" t="s">
        <v>526</v>
      </c>
      <c r="J77" s="61" t="s">
        <v>528</v>
      </c>
      <c r="K77" s="62" t="s">
        <v>608</v>
      </c>
      <c r="L77" s="62" t="s">
        <v>609</v>
      </c>
      <c r="M77" s="62" t="s">
        <v>598</v>
      </c>
      <c r="N77" s="62" t="s">
        <v>599</v>
      </c>
      <c r="O77" s="62" t="s">
        <v>600</v>
      </c>
      <c r="P77" s="62"/>
      <c r="Q77" s="35" t="s">
        <v>601</v>
      </c>
      <c r="R77" s="63">
        <v>11</v>
      </c>
      <c r="S77" s="63">
        <v>5</v>
      </c>
      <c r="T77" s="63">
        <v>13</v>
      </c>
      <c r="U77" s="63">
        <v>8</v>
      </c>
      <c r="V77" s="63">
        <v>13</v>
      </c>
      <c r="W77" s="63">
        <v>6</v>
      </c>
      <c r="X77" s="63">
        <v>11</v>
      </c>
      <c r="Y77" s="63">
        <v>5</v>
      </c>
      <c r="Z77" s="63">
        <v>15</v>
      </c>
      <c r="AA77" s="63">
        <v>9</v>
      </c>
      <c r="AB77" s="63">
        <v>15</v>
      </c>
      <c r="AC77" s="63">
        <v>8</v>
      </c>
      <c r="AD77" s="63">
        <v>13</v>
      </c>
      <c r="AE77" s="63">
        <v>5</v>
      </c>
      <c r="AF77" s="63">
        <v>16</v>
      </c>
      <c r="AG77" s="63">
        <v>5</v>
      </c>
      <c r="AH77" s="63">
        <v>7</v>
      </c>
      <c r="AI77" s="63">
        <v>2</v>
      </c>
      <c r="AJ77" s="64">
        <f t="shared" si="8"/>
        <v>114</v>
      </c>
      <c r="AK77" s="64">
        <f t="shared" si="9"/>
        <v>53</v>
      </c>
      <c r="AL77" s="64">
        <f t="shared" si="10"/>
        <v>61</v>
      </c>
      <c r="AM77" s="65">
        <v>1</v>
      </c>
      <c r="AN77" s="65">
        <v>1</v>
      </c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6"/>
      <c r="BB77" s="65"/>
      <c r="BC77" s="65"/>
      <c r="BD77" s="65"/>
      <c r="BE77" s="67">
        <f t="shared" si="11"/>
        <v>1</v>
      </c>
      <c r="BF77" s="67">
        <f t="shared" si="12"/>
        <v>1</v>
      </c>
      <c r="BG77" s="67">
        <f t="shared" si="13"/>
        <v>0</v>
      </c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9"/>
      <c r="BT77" s="69"/>
      <c r="BU77" s="69"/>
      <c r="BV77" s="69"/>
      <c r="BW77" s="69"/>
      <c r="BX77" s="69"/>
      <c r="BY77" s="69"/>
      <c r="BZ77" s="70">
        <f t="shared" si="14"/>
        <v>0</v>
      </c>
      <c r="CA77" s="70">
        <f t="shared" si="15"/>
        <v>0</v>
      </c>
      <c r="CB77" s="70">
        <f t="shared" si="16"/>
        <v>0</v>
      </c>
      <c r="CC77" s="71">
        <v>1</v>
      </c>
      <c r="CD77" s="71">
        <v>1</v>
      </c>
      <c r="CE77" s="71">
        <v>1</v>
      </c>
      <c r="CF77" s="71">
        <v>1</v>
      </c>
      <c r="CG77" s="71">
        <v>1</v>
      </c>
      <c r="CH77" s="71">
        <v>1</v>
      </c>
      <c r="CI77" s="71">
        <v>1</v>
      </c>
      <c r="CJ77" s="71">
        <v>1</v>
      </c>
      <c r="CK77" s="71">
        <v>1</v>
      </c>
      <c r="CL77" s="68"/>
      <c r="CM77" s="68"/>
      <c r="CN77" s="72">
        <f t="shared" si="17"/>
        <v>9</v>
      </c>
      <c r="CO77" s="73"/>
      <c r="CP77" s="73"/>
      <c r="CQ77" s="73"/>
      <c r="CR77" s="73"/>
      <c r="CS77" s="74"/>
      <c r="CT77" s="105"/>
      <c r="CU77" s="59" t="s">
        <v>696</v>
      </c>
    </row>
    <row r="78" spans="1:99" ht="13.5" customHeight="1">
      <c r="A78" s="60" t="s">
        <v>77</v>
      </c>
      <c r="B78" s="61" t="s">
        <v>66</v>
      </c>
      <c r="C78" s="61"/>
      <c r="D78" s="62"/>
      <c r="E78" s="62" t="s">
        <v>308</v>
      </c>
      <c r="F78" s="61" t="s">
        <v>428</v>
      </c>
      <c r="G78" s="62" t="s">
        <v>78</v>
      </c>
      <c r="H78" s="62" t="s">
        <v>78</v>
      </c>
      <c r="I78" s="62" t="s">
        <v>526</v>
      </c>
      <c r="J78" s="61" t="s">
        <v>529</v>
      </c>
      <c r="K78" s="62" t="s">
        <v>608</v>
      </c>
      <c r="L78" s="62" t="s">
        <v>609</v>
      </c>
      <c r="M78" s="62" t="s">
        <v>598</v>
      </c>
      <c r="N78" s="62" t="s">
        <v>599</v>
      </c>
      <c r="O78" s="62" t="s">
        <v>600</v>
      </c>
      <c r="P78" s="62"/>
      <c r="Q78" s="35" t="s">
        <v>601</v>
      </c>
      <c r="R78" s="63">
        <v>16</v>
      </c>
      <c r="S78" s="63">
        <v>7</v>
      </c>
      <c r="T78" s="63">
        <v>18</v>
      </c>
      <c r="U78" s="63">
        <v>14</v>
      </c>
      <c r="V78" s="63">
        <v>17</v>
      </c>
      <c r="W78" s="63">
        <v>8</v>
      </c>
      <c r="X78" s="63">
        <v>18</v>
      </c>
      <c r="Y78" s="63">
        <v>13</v>
      </c>
      <c r="Z78" s="63">
        <v>17</v>
      </c>
      <c r="AA78" s="63">
        <v>6</v>
      </c>
      <c r="AB78" s="63">
        <v>16</v>
      </c>
      <c r="AC78" s="63">
        <v>11</v>
      </c>
      <c r="AD78" s="63">
        <v>14</v>
      </c>
      <c r="AE78" s="63">
        <v>5</v>
      </c>
      <c r="AF78" s="63">
        <v>20</v>
      </c>
      <c r="AG78" s="63">
        <v>9</v>
      </c>
      <c r="AH78" s="63">
        <v>27</v>
      </c>
      <c r="AI78" s="63">
        <v>11</v>
      </c>
      <c r="AJ78" s="64">
        <f t="shared" si="8"/>
        <v>163</v>
      </c>
      <c r="AK78" s="64">
        <f t="shared" si="9"/>
        <v>84</v>
      </c>
      <c r="AL78" s="64">
        <f t="shared" si="10"/>
        <v>79</v>
      </c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6"/>
      <c r="BB78" s="65"/>
      <c r="BC78" s="65"/>
      <c r="BD78" s="65"/>
      <c r="BE78" s="67">
        <f t="shared" si="11"/>
        <v>0</v>
      </c>
      <c r="BF78" s="67">
        <f t="shared" si="12"/>
        <v>0</v>
      </c>
      <c r="BG78" s="67">
        <f t="shared" si="13"/>
        <v>0</v>
      </c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9"/>
      <c r="BT78" s="69"/>
      <c r="BU78" s="69"/>
      <c r="BV78" s="69"/>
      <c r="BW78" s="69"/>
      <c r="BX78" s="69"/>
      <c r="BY78" s="69"/>
      <c r="BZ78" s="70">
        <f t="shared" si="14"/>
        <v>0</v>
      </c>
      <c r="CA78" s="70">
        <f t="shared" si="15"/>
        <v>0</v>
      </c>
      <c r="CB78" s="70">
        <f t="shared" si="16"/>
        <v>0</v>
      </c>
      <c r="CC78" s="71">
        <v>1</v>
      </c>
      <c r="CD78" s="71">
        <v>1</v>
      </c>
      <c r="CE78" s="71">
        <v>1</v>
      </c>
      <c r="CF78" s="71">
        <v>1</v>
      </c>
      <c r="CG78" s="71">
        <v>1</v>
      </c>
      <c r="CH78" s="71">
        <v>1</v>
      </c>
      <c r="CI78" s="71">
        <v>1</v>
      </c>
      <c r="CJ78" s="71">
        <v>1</v>
      </c>
      <c r="CK78" s="71">
        <v>1</v>
      </c>
      <c r="CL78" s="68"/>
      <c r="CM78" s="68"/>
      <c r="CN78" s="72">
        <f t="shared" si="17"/>
        <v>9</v>
      </c>
      <c r="CO78" s="73"/>
      <c r="CP78" s="73"/>
      <c r="CQ78" s="73"/>
      <c r="CR78" s="73"/>
      <c r="CS78" s="74"/>
      <c r="CT78" s="105"/>
      <c r="CU78" s="59" t="s">
        <v>697</v>
      </c>
    </row>
    <row r="79" spans="1:99" ht="13.5" customHeight="1">
      <c r="A79" s="60" t="s">
        <v>77</v>
      </c>
      <c r="B79" s="61" t="s">
        <v>66</v>
      </c>
      <c r="C79" s="61"/>
      <c r="D79" s="62"/>
      <c r="E79" s="62" t="s">
        <v>309</v>
      </c>
      <c r="F79" s="61" t="s">
        <v>429</v>
      </c>
      <c r="G79" s="62" t="s">
        <v>78</v>
      </c>
      <c r="H79" s="62" t="s">
        <v>78</v>
      </c>
      <c r="I79" s="62" t="s">
        <v>526</v>
      </c>
      <c r="J79" s="61" t="s">
        <v>530</v>
      </c>
      <c r="K79" s="62" t="s">
        <v>608</v>
      </c>
      <c r="L79" s="62" t="s">
        <v>609</v>
      </c>
      <c r="M79" s="62" t="s">
        <v>598</v>
      </c>
      <c r="N79" s="62" t="s">
        <v>599</v>
      </c>
      <c r="O79" s="62" t="s">
        <v>600</v>
      </c>
      <c r="P79" s="62"/>
      <c r="Q79" s="35" t="s">
        <v>601</v>
      </c>
      <c r="R79" s="63">
        <v>16</v>
      </c>
      <c r="S79" s="63">
        <v>9</v>
      </c>
      <c r="T79" s="63">
        <v>22</v>
      </c>
      <c r="U79" s="63">
        <v>13</v>
      </c>
      <c r="V79" s="63">
        <v>35</v>
      </c>
      <c r="W79" s="63">
        <v>11</v>
      </c>
      <c r="X79" s="63">
        <v>33</v>
      </c>
      <c r="Y79" s="63">
        <v>17</v>
      </c>
      <c r="Z79" s="63">
        <v>43</v>
      </c>
      <c r="AA79" s="63">
        <v>26</v>
      </c>
      <c r="AB79" s="63">
        <v>27</v>
      </c>
      <c r="AC79" s="63">
        <v>13</v>
      </c>
      <c r="AD79" s="63">
        <v>37</v>
      </c>
      <c r="AE79" s="63">
        <v>15</v>
      </c>
      <c r="AF79" s="63">
        <v>41</v>
      </c>
      <c r="AG79" s="63">
        <v>16</v>
      </c>
      <c r="AH79" s="63">
        <v>36</v>
      </c>
      <c r="AI79" s="63">
        <v>16</v>
      </c>
      <c r="AJ79" s="64">
        <f t="shared" si="8"/>
        <v>290</v>
      </c>
      <c r="AK79" s="64">
        <f t="shared" si="9"/>
        <v>136</v>
      </c>
      <c r="AL79" s="64">
        <f t="shared" si="10"/>
        <v>154</v>
      </c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6"/>
      <c r="BB79" s="65"/>
      <c r="BC79" s="65"/>
      <c r="BD79" s="65"/>
      <c r="BE79" s="67">
        <f t="shared" si="11"/>
        <v>0</v>
      </c>
      <c r="BF79" s="67">
        <f t="shared" si="12"/>
        <v>0</v>
      </c>
      <c r="BG79" s="67">
        <f t="shared" si="13"/>
        <v>0</v>
      </c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9"/>
      <c r="BT79" s="69"/>
      <c r="BU79" s="69"/>
      <c r="BV79" s="69"/>
      <c r="BW79" s="69"/>
      <c r="BX79" s="69"/>
      <c r="BY79" s="69"/>
      <c r="BZ79" s="70">
        <f t="shared" si="14"/>
        <v>0</v>
      </c>
      <c r="CA79" s="70">
        <f t="shared" si="15"/>
        <v>0</v>
      </c>
      <c r="CB79" s="70">
        <f t="shared" si="16"/>
        <v>0</v>
      </c>
      <c r="CC79" s="71">
        <v>1</v>
      </c>
      <c r="CD79" s="71">
        <v>1</v>
      </c>
      <c r="CE79" s="71">
        <v>2</v>
      </c>
      <c r="CF79" s="71">
        <v>2</v>
      </c>
      <c r="CG79" s="71">
        <v>2</v>
      </c>
      <c r="CH79" s="71">
        <v>2</v>
      </c>
      <c r="CI79" s="71">
        <v>2</v>
      </c>
      <c r="CJ79" s="71">
        <v>2</v>
      </c>
      <c r="CK79" s="71">
        <v>2</v>
      </c>
      <c r="CL79" s="68"/>
      <c r="CM79" s="68"/>
      <c r="CN79" s="72">
        <f t="shared" si="17"/>
        <v>16</v>
      </c>
      <c r="CO79" s="73"/>
      <c r="CP79" s="73"/>
      <c r="CQ79" s="73"/>
      <c r="CR79" s="73"/>
      <c r="CS79" s="74"/>
      <c r="CT79" s="105" t="s">
        <v>698</v>
      </c>
      <c r="CU79" s="59" t="s">
        <v>699</v>
      </c>
    </row>
    <row r="80" spans="1:99" ht="13.5" customHeight="1">
      <c r="A80" s="60" t="s">
        <v>77</v>
      </c>
      <c r="B80" s="61" t="s">
        <v>66</v>
      </c>
      <c r="C80" s="61"/>
      <c r="D80" s="62"/>
      <c r="E80" s="62" t="s">
        <v>310</v>
      </c>
      <c r="F80" s="61" t="s">
        <v>430</v>
      </c>
      <c r="G80" s="62" t="s">
        <v>78</v>
      </c>
      <c r="H80" s="62" t="s">
        <v>78</v>
      </c>
      <c r="I80" s="62" t="s">
        <v>526</v>
      </c>
      <c r="J80" s="61" t="s">
        <v>531</v>
      </c>
      <c r="K80" s="62" t="s">
        <v>608</v>
      </c>
      <c r="L80" s="62" t="s">
        <v>609</v>
      </c>
      <c r="M80" s="62" t="s">
        <v>598</v>
      </c>
      <c r="N80" s="62" t="s">
        <v>599</v>
      </c>
      <c r="O80" s="62" t="s">
        <v>600</v>
      </c>
      <c r="P80" s="62"/>
      <c r="Q80" s="35" t="s">
        <v>601</v>
      </c>
      <c r="R80" s="63">
        <v>6</v>
      </c>
      <c r="S80" s="63">
        <v>3</v>
      </c>
      <c r="T80" s="63">
        <v>5</v>
      </c>
      <c r="U80" s="63">
        <v>5</v>
      </c>
      <c r="V80" s="63">
        <v>5</v>
      </c>
      <c r="W80" s="63">
        <v>2</v>
      </c>
      <c r="X80" s="63">
        <v>6</v>
      </c>
      <c r="Y80" s="63">
        <v>2</v>
      </c>
      <c r="Z80" s="63">
        <v>5</v>
      </c>
      <c r="AA80" s="63">
        <v>3</v>
      </c>
      <c r="AB80" s="63">
        <v>7</v>
      </c>
      <c r="AC80" s="63">
        <v>5</v>
      </c>
      <c r="AD80" s="63">
        <v>11</v>
      </c>
      <c r="AE80" s="63">
        <v>6</v>
      </c>
      <c r="AF80" s="63">
        <v>9</v>
      </c>
      <c r="AG80" s="63">
        <v>3</v>
      </c>
      <c r="AH80" s="63">
        <v>11</v>
      </c>
      <c r="AI80" s="63">
        <v>4</v>
      </c>
      <c r="AJ80" s="64">
        <f t="shared" si="8"/>
        <v>65</v>
      </c>
      <c r="AK80" s="64">
        <f t="shared" si="9"/>
        <v>33</v>
      </c>
      <c r="AL80" s="64">
        <f t="shared" si="10"/>
        <v>32</v>
      </c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6"/>
      <c r="BB80" s="65"/>
      <c r="BC80" s="65">
        <v>1</v>
      </c>
      <c r="BD80" s="65">
        <v>0</v>
      </c>
      <c r="BE80" s="67">
        <f t="shared" si="11"/>
        <v>1</v>
      </c>
      <c r="BF80" s="67">
        <f t="shared" si="12"/>
        <v>0</v>
      </c>
      <c r="BG80" s="67">
        <f t="shared" si="13"/>
        <v>1</v>
      </c>
      <c r="BH80" s="68">
        <v>6</v>
      </c>
      <c r="BI80" s="68">
        <v>3</v>
      </c>
      <c r="BJ80" s="68">
        <v>5</v>
      </c>
      <c r="BK80" s="68">
        <v>5</v>
      </c>
      <c r="BL80" s="68">
        <v>5</v>
      </c>
      <c r="BM80" s="68">
        <v>2</v>
      </c>
      <c r="BN80" s="68">
        <v>6</v>
      </c>
      <c r="BO80" s="68">
        <v>2</v>
      </c>
      <c r="BP80" s="68">
        <v>5</v>
      </c>
      <c r="BQ80" s="68">
        <v>3</v>
      </c>
      <c r="BR80" s="68">
        <v>7</v>
      </c>
      <c r="BS80" s="69">
        <v>5</v>
      </c>
      <c r="BT80" s="69">
        <v>11</v>
      </c>
      <c r="BU80" s="69">
        <v>6</v>
      </c>
      <c r="BV80" s="69">
        <v>9</v>
      </c>
      <c r="BW80" s="69">
        <v>3</v>
      </c>
      <c r="BX80" s="69">
        <v>11</v>
      </c>
      <c r="BY80" s="69">
        <v>4</v>
      </c>
      <c r="BZ80" s="70">
        <f t="shared" si="14"/>
        <v>65</v>
      </c>
      <c r="CA80" s="70">
        <f t="shared" si="15"/>
        <v>33</v>
      </c>
      <c r="CB80" s="70">
        <f t="shared" si="16"/>
        <v>32</v>
      </c>
      <c r="CC80" s="71"/>
      <c r="CD80" s="71"/>
      <c r="CE80" s="71"/>
      <c r="CF80" s="71"/>
      <c r="CG80" s="71"/>
      <c r="CH80" s="71"/>
      <c r="CI80" s="71"/>
      <c r="CJ80" s="71"/>
      <c r="CK80" s="71"/>
      <c r="CL80" s="68">
        <v>4</v>
      </c>
      <c r="CM80" s="68" t="s">
        <v>909</v>
      </c>
      <c r="CN80" s="72">
        <f t="shared" si="17"/>
        <v>4</v>
      </c>
      <c r="CO80" s="73"/>
      <c r="CP80" s="73"/>
      <c r="CQ80" s="73"/>
      <c r="CR80" s="73"/>
      <c r="CS80" s="74"/>
      <c r="CT80" s="105"/>
      <c r="CU80" s="59" t="s">
        <v>700</v>
      </c>
    </row>
    <row r="81" spans="1:99" ht="13.5" customHeight="1">
      <c r="A81" s="60" t="s">
        <v>77</v>
      </c>
      <c r="B81" s="61" t="s">
        <v>66</v>
      </c>
      <c r="C81" s="61"/>
      <c r="D81" s="62"/>
      <c r="E81" s="62" t="s">
        <v>311</v>
      </c>
      <c r="F81" s="61" t="s">
        <v>431</v>
      </c>
      <c r="G81" s="62" t="s">
        <v>78</v>
      </c>
      <c r="H81" s="62" t="s">
        <v>78</v>
      </c>
      <c r="I81" s="62" t="s">
        <v>526</v>
      </c>
      <c r="J81" s="61" t="s">
        <v>532</v>
      </c>
      <c r="K81" s="62" t="s">
        <v>608</v>
      </c>
      <c r="L81" s="62" t="s">
        <v>609</v>
      </c>
      <c r="M81" s="62" t="s">
        <v>598</v>
      </c>
      <c r="N81" s="62" t="s">
        <v>599</v>
      </c>
      <c r="O81" s="62" t="s">
        <v>600</v>
      </c>
      <c r="P81" s="62"/>
      <c r="Q81" s="35" t="s">
        <v>601</v>
      </c>
      <c r="R81" s="63">
        <v>18</v>
      </c>
      <c r="S81" s="63">
        <v>9</v>
      </c>
      <c r="T81" s="63">
        <v>17</v>
      </c>
      <c r="U81" s="63">
        <v>10</v>
      </c>
      <c r="V81" s="63">
        <v>22</v>
      </c>
      <c r="W81" s="63">
        <v>13</v>
      </c>
      <c r="X81" s="63">
        <v>14</v>
      </c>
      <c r="Y81" s="63">
        <v>6</v>
      </c>
      <c r="Z81" s="63">
        <v>13</v>
      </c>
      <c r="AA81" s="63">
        <v>6</v>
      </c>
      <c r="AB81" s="63">
        <v>15</v>
      </c>
      <c r="AC81" s="63">
        <v>7</v>
      </c>
      <c r="AD81" s="63">
        <v>18</v>
      </c>
      <c r="AE81" s="63">
        <v>11</v>
      </c>
      <c r="AF81" s="63">
        <v>11</v>
      </c>
      <c r="AG81" s="63">
        <v>8</v>
      </c>
      <c r="AH81" s="63">
        <v>16</v>
      </c>
      <c r="AI81" s="63">
        <v>10</v>
      </c>
      <c r="AJ81" s="64">
        <f t="shared" si="8"/>
        <v>144</v>
      </c>
      <c r="AK81" s="64">
        <f t="shared" si="9"/>
        <v>80</v>
      </c>
      <c r="AL81" s="64">
        <f t="shared" si="10"/>
        <v>64</v>
      </c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6"/>
      <c r="BB81" s="65"/>
      <c r="BC81" s="65"/>
      <c r="BD81" s="65"/>
      <c r="BE81" s="67">
        <f t="shared" si="11"/>
        <v>0</v>
      </c>
      <c r="BF81" s="67">
        <f t="shared" si="12"/>
        <v>0</v>
      </c>
      <c r="BG81" s="67">
        <f t="shared" si="13"/>
        <v>0</v>
      </c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9"/>
      <c r="BT81" s="69"/>
      <c r="BU81" s="69"/>
      <c r="BV81" s="69"/>
      <c r="BW81" s="69"/>
      <c r="BX81" s="69"/>
      <c r="BY81" s="69"/>
      <c r="BZ81" s="70">
        <f t="shared" si="14"/>
        <v>0</v>
      </c>
      <c r="CA81" s="70">
        <f t="shared" si="15"/>
        <v>0</v>
      </c>
      <c r="CB81" s="70">
        <f t="shared" si="16"/>
        <v>0</v>
      </c>
      <c r="CC81" s="71">
        <v>1</v>
      </c>
      <c r="CD81" s="71">
        <v>1</v>
      </c>
      <c r="CE81" s="71">
        <v>1</v>
      </c>
      <c r="CF81" s="71">
        <v>1</v>
      </c>
      <c r="CG81" s="71">
        <v>1</v>
      </c>
      <c r="CH81" s="71">
        <v>1</v>
      </c>
      <c r="CI81" s="71">
        <v>1</v>
      </c>
      <c r="CJ81" s="71">
        <v>1</v>
      </c>
      <c r="CK81" s="71">
        <v>1</v>
      </c>
      <c r="CL81" s="68"/>
      <c r="CM81" s="68"/>
      <c r="CN81" s="72">
        <f t="shared" si="17"/>
        <v>9</v>
      </c>
      <c r="CO81" s="73"/>
      <c r="CP81" s="73"/>
      <c r="CQ81" s="73"/>
      <c r="CR81" s="73"/>
      <c r="CS81" s="74"/>
      <c r="CT81" s="105" t="s">
        <v>701</v>
      </c>
      <c r="CU81" s="59" t="s">
        <v>702</v>
      </c>
    </row>
    <row r="82" spans="1:99" ht="13.5" customHeight="1">
      <c r="A82" s="60" t="s">
        <v>77</v>
      </c>
      <c r="B82" s="61" t="s">
        <v>66</v>
      </c>
      <c r="C82" s="61"/>
      <c r="D82" s="62"/>
      <c r="E82" s="62" t="s">
        <v>312</v>
      </c>
      <c r="F82" s="61" t="s">
        <v>431</v>
      </c>
      <c r="G82" s="62" t="s">
        <v>78</v>
      </c>
      <c r="H82" s="62" t="s">
        <v>78</v>
      </c>
      <c r="I82" s="62" t="s">
        <v>526</v>
      </c>
      <c r="J82" s="61" t="s">
        <v>533</v>
      </c>
      <c r="K82" s="62" t="s">
        <v>608</v>
      </c>
      <c r="L82" s="62" t="s">
        <v>609</v>
      </c>
      <c r="M82" s="62" t="s">
        <v>598</v>
      </c>
      <c r="N82" s="62" t="s">
        <v>599</v>
      </c>
      <c r="O82" s="62" t="s">
        <v>604</v>
      </c>
      <c r="P82" s="62" t="s">
        <v>311</v>
      </c>
      <c r="Q82" s="35" t="s">
        <v>601</v>
      </c>
      <c r="R82" s="63">
        <v>2</v>
      </c>
      <c r="S82" s="63">
        <v>1</v>
      </c>
      <c r="T82" s="63">
        <v>1</v>
      </c>
      <c r="U82" s="63">
        <v>1</v>
      </c>
      <c r="V82" s="63"/>
      <c r="W82" s="63"/>
      <c r="X82" s="63">
        <v>1</v>
      </c>
      <c r="Y82" s="63">
        <v>1</v>
      </c>
      <c r="Z82" s="63">
        <v>1</v>
      </c>
      <c r="AA82" s="63">
        <v>1</v>
      </c>
      <c r="AB82" s="63">
        <v>1</v>
      </c>
      <c r="AC82" s="63">
        <v>0</v>
      </c>
      <c r="AD82" s="63">
        <v>1</v>
      </c>
      <c r="AE82" s="63">
        <v>0</v>
      </c>
      <c r="AF82" s="63"/>
      <c r="AG82" s="63"/>
      <c r="AH82" s="63">
        <v>5</v>
      </c>
      <c r="AI82" s="63">
        <v>2</v>
      </c>
      <c r="AJ82" s="64">
        <f t="shared" si="8"/>
        <v>12</v>
      </c>
      <c r="AK82" s="64">
        <f t="shared" si="9"/>
        <v>6</v>
      </c>
      <c r="AL82" s="64">
        <f t="shared" si="10"/>
        <v>6</v>
      </c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6"/>
      <c r="BB82" s="65"/>
      <c r="BC82" s="65"/>
      <c r="BD82" s="65"/>
      <c r="BE82" s="67">
        <f t="shared" si="11"/>
        <v>0</v>
      </c>
      <c r="BF82" s="67">
        <f t="shared" si="12"/>
        <v>0</v>
      </c>
      <c r="BG82" s="67">
        <f t="shared" si="13"/>
        <v>0</v>
      </c>
      <c r="BH82" s="68">
        <v>2</v>
      </c>
      <c r="BI82" s="68">
        <v>1</v>
      </c>
      <c r="BJ82" s="68">
        <v>1</v>
      </c>
      <c r="BK82" s="68">
        <v>1</v>
      </c>
      <c r="BL82" s="68"/>
      <c r="BM82" s="68"/>
      <c r="BN82" s="68">
        <v>1</v>
      </c>
      <c r="BO82" s="68">
        <v>1</v>
      </c>
      <c r="BP82" s="68">
        <v>1</v>
      </c>
      <c r="BQ82" s="68">
        <v>1</v>
      </c>
      <c r="BR82" s="68">
        <v>1</v>
      </c>
      <c r="BS82" s="69">
        <v>0</v>
      </c>
      <c r="BT82" s="69">
        <v>1</v>
      </c>
      <c r="BU82" s="69">
        <v>0</v>
      </c>
      <c r="BV82" s="69"/>
      <c r="BW82" s="69"/>
      <c r="BX82" s="69">
        <v>5</v>
      </c>
      <c r="BY82" s="69">
        <v>2</v>
      </c>
      <c r="BZ82" s="70">
        <f t="shared" si="14"/>
        <v>12</v>
      </c>
      <c r="CA82" s="70">
        <f t="shared" si="15"/>
        <v>6</v>
      </c>
      <c r="CB82" s="70">
        <f t="shared" si="16"/>
        <v>6</v>
      </c>
      <c r="CC82" s="71"/>
      <c r="CD82" s="71"/>
      <c r="CE82" s="71"/>
      <c r="CF82" s="71"/>
      <c r="CG82" s="71"/>
      <c r="CH82" s="71"/>
      <c r="CI82" s="71"/>
      <c r="CJ82" s="71"/>
      <c r="CK82" s="71"/>
      <c r="CL82" s="68">
        <v>1</v>
      </c>
      <c r="CM82" s="68">
        <v>1245679</v>
      </c>
      <c r="CN82" s="72">
        <f t="shared" si="17"/>
        <v>1</v>
      </c>
      <c r="CO82" s="73"/>
      <c r="CP82" s="73"/>
      <c r="CQ82" s="73"/>
      <c r="CR82" s="73"/>
      <c r="CS82" s="74"/>
      <c r="CT82" s="105"/>
      <c r="CU82" s="59"/>
    </row>
    <row r="83" spans="1:99" ht="13.5" customHeight="1">
      <c r="A83" s="60" t="s">
        <v>77</v>
      </c>
      <c r="B83" s="61" t="s">
        <v>66</v>
      </c>
      <c r="C83" s="61"/>
      <c r="D83" s="62"/>
      <c r="E83" s="62" t="s">
        <v>313</v>
      </c>
      <c r="F83" s="61" t="s">
        <v>432</v>
      </c>
      <c r="G83" s="62" t="s">
        <v>78</v>
      </c>
      <c r="H83" s="62" t="s">
        <v>78</v>
      </c>
      <c r="I83" s="62" t="s">
        <v>534</v>
      </c>
      <c r="J83" s="61" t="s">
        <v>535</v>
      </c>
      <c r="K83" s="62" t="s">
        <v>608</v>
      </c>
      <c r="L83" s="62" t="s">
        <v>609</v>
      </c>
      <c r="M83" s="62" t="s">
        <v>598</v>
      </c>
      <c r="N83" s="62" t="s">
        <v>599</v>
      </c>
      <c r="O83" s="62" t="s">
        <v>600</v>
      </c>
      <c r="P83" s="62"/>
      <c r="Q83" s="35" t="s">
        <v>601</v>
      </c>
      <c r="R83" s="63">
        <v>3</v>
      </c>
      <c r="S83" s="63">
        <v>3</v>
      </c>
      <c r="T83" s="63">
        <v>3</v>
      </c>
      <c r="U83" s="63">
        <v>2</v>
      </c>
      <c r="V83" s="63">
        <v>3</v>
      </c>
      <c r="W83" s="63">
        <v>1</v>
      </c>
      <c r="X83" s="63">
        <v>3</v>
      </c>
      <c r="Y83" s="63">
        <v>1</v>
      </c>
      <c r="Z83" s="63">
        <v>4</v>
      </c>
      <c r="AA83" s="63">
        <v>1</v>
      </c>
      <c r="AB83" s="63">
        <v>8</v>
      </c>
      <c r="AC83" s="63">
        <v>3</v>
      </c>
      <c r="AD83" s="63">
        <v>5</v>
      </c>
      <c r="AE83" s="63">
        <v>2</v>
      </c>
      <c r="AF83" s="63">
        <v>5</v>
      </c>
      <c r="AG83" s="63">
        <v>4</v>
      </c>
      <c r="AH83" s="63">
        <v>3</v>
      </c>
      <c r="AI83" s="63">
        <v>1</v>
      </c>
      <c r="AJ83" s="64">
        <v>37</v>
      </c>
      <c r="AK83" s="64">
        <v>18</v>
      </c>
      <c r="AL83" s="64">
        <v>19</v>
      </c>
      <c r="AM83" s="65">
        <v>1</v>
      </c>
      <c r="AN83" s="65">
        <v>1</v>
      </c>
      <c r="AO83" s="65"/>
      <c r="AP83" s="65"/>
      <c r="AQ83" s="65"/>
      <c r="AR83" s="65"/>
      <c r="AS83" s="65">
        <v>1</v>
      </c>
      <c r="AT83" s="65">
        <v>0</v>
      </c>
      <c r="AU83" s="65">
        <v>1</v>
      </c>
      <c r="AV83" s="65">
        <v>0</v>
      </c>
      <c r="AW83" s="65">
        <v>1</v>
      </c>
      <c r="AX83" s="65">
        <v>1</v>
      </c>
      <c r="AY83" s="65">
        <v>1</v>
      </c>
      <c r="AZ83" s="65">
        <v>1</v>
      </c>
      <c r="BA83" s="66"/>
      <c r="BB83" s="65"/>
      <c r="BC83" s="65"/>
      <c r="BD83" s="65"/>
      <c r="BE83" s="67">
        <v>5</v>
      </c>
      <c r="BF83" s="67">
        <v>3</v>
      </c>
      <c r="BG83" s="67">
        <v>2</v>
      </c>
      <c r="BH83" s="68">
        <v>3</v>
      </c>
      <c r="BI83" s="68">
        <v>3</v>
      </c>
      <c r="BJ83" s="68">
        <v>3</v>
      </c>
      <c r="BK83" s="68">
        <v>2</v>
      </c>
      <c r="BL83" s="68">
        <v>3</v>
      </c>
      <c r="BM83" s="68">
        <v>1</v>
      </c>
      <c r="BN83" s="68">
        <v>3</v>
      </c>
      <c r="BO83" s="68">
        <v>1</v>
      </c>
      <c r="BP83" s="68">
        <v>4</v>
      </c>
      <c r="BQ83" s="68">
        <v>1</v>
      </c>
      <c r="BR83" s="68">
        <v>8</v>
      </c>
      <c r="BS83" s="69">
        <v>3</v>
      </c>
      <c r="BT83" s="69">
        <v>5</v>
      </c>
      <c r="BU83" s="69">
        <v>2</v>
      </c>
      <c r="BV83" s="69">
        <v>5</v>
      </c>
      <c r="BW83" s="69">
        <v>4</v>
      </c>
      <c r="BX83" s="69">
        <v>3</v>
      </c>
      <c r="BY83" s="69">
        <v>1</v>
      </c>
      <c r="BZ83" s="70">
        <v>37</v>
      </c>
      <c r="CA83" s="70">
        <v>18</v>
      </c>
      <c r="CB83" s="70">
        <v>19</v>
      </c>
      <c r="CC83" s="71"/>
      <c r="CD83" s="71"/>
      <c r="CE83" s="71"/>
      <c r="CF83" s="71"/>
      <c r="CG83" s="71"/>
      <c r="CH83" s="71"/>
      <c r="CI83" s="71"/>
      <c r="CJ83" s="71"/>
      <c r="CK83" s="71"/>
      <c r="CL83" s="68">
        <v>3</v>
      </c>
      <c r="CM83" s="68" t="s">
        <v>914</v>
      </c>
      <c r="CN83" s="72">
        <v>3</v>
      </c>
      <c r="CO83" s="73"/>
      <c r="CP83" s="73"/>
      <c r="CQ83" s="73"/>
      <c r="CR83" s="73"/>
      <c r="CS83" s="74"/>
      <c r="CT83" s="105"/>
      <c r="CU83" s="59" t="s">
        <v>703</v>
      </c>
    </row>
    <row r="84" spans="1:99" ht="13.5" customHeight="1">
      <c r="A84" s="60" t="s">
        <v>77</v>
      </c>
      <c r="B84" s="61" t="s">
        <v>66</v>
      </c>
      <c r="C84" s="61"/>
      <c r="D84" s="62"/>
      <c r="E84" s="62" t="s">
        <v>314</v>
      </c>
      <c r="F84" s="61" t="s">
        <v>432</v>
      </c>
      <c r="G84" s="62" t="s">
        <v>78</v>
      </c>
      <c r="H84" s="62" t="s">
        <v>78</v>
      </c>
      <c r="I84" s="62" t="s">
        <v>534</v>
      </c>
      <c r="J84" s="61" t="s">
        <v>536</v>
      </c>
      <c r="K84" s="62" t="s">
        <v>608</v>
      </c>
      <c r="L84" s="62" t="s">
        <v>609</v>
      </c>
      <c r="M84" s="62" t="s">
        <v>598</v>
      </c>
      <c r="N84" s="62" t="s">
        <v>67</v>
      </c>
      <c r="O84" s="62" t="s">
        <v>604</v>
      </c>
      <c r="P84" s="62" t="s">
        <v>313</v>
      </c>
      <c r="Q84" s="35" t="s">
        <v>601</v>
      </c>
      <c r="R84" s="63"/>
      <c r="S84" s="63"/>
      <c r="T84" s="63"/>
      <c r="U84" s="63"/>
      <c r="V84" s="63"/>
      <c r="W84" s="63"/>
      <c r="X84" s="63">
        <v>3</v>
      </c>
      <c r="Y84" s="63">
        <v>2</v>
      </c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4">
        <v>3</v>
      </c>
      <c r="AK84" s="64">
        <v>2</v>
      </c>
      <c r="AL84" s="64">
        <v>1</v>
      </c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6"/>
      <c r="BB84" s="65"/>
      <c r="BC84" s="65"/>
      <c r="BD84" s="65"/>
      <c r="BE84" s="67">
        <v>0</v>
      </c>
      <c r="BF84" s="67">
        <v>0</v>
      </c>
      <c r="BG84" s="67">
        <v>0</v>
      </c>
      <c r="BH84" s="68"/>
      <c r="BI84" s="68"/>
      <c r="BJ84" s="68"/>
      <c r="BK84" s="68"/>
      <c r="BL84" s="68"/>
      <c r="BM84" s="68"/>
      <c r="BN84" s="68">
        <v>3</v>
      </c>
      <c r="BO84" s="68">
        <v>2</v>
      </c>
      <c r="BP84" s="68"/>
      <c r="BQ84" s="68"/>
      <c r="BR84" s="68"/>
      <c r="BS84" s="69"/>
      <c r="BT84" s="69"/>
      <c r="BU84" s="69"/>
      <c r="BV84" s="69"/>
      <c r="BW84" s="69"/>
      <c r="BX84" s="69"/>
      <c r="BY84" s="69"/>
      <c r="BZ84" s="70">
        <v>3</v>
      </c>
      <c r="CA84" s="70">
        <v>2</v>
      </c>
      <c r="CB84" s="70">
        <v>1</v>
      </c>
      <c r="CC84" s="71"/>
      <c r="CD84" s="71"/>
      <c r="CE84" s="71"/>
      <c r="CF84" s="71">
        <v>1</v>
      </c>
      <c r="CG84" s="71"/>
      <c r="CH84" s="71"/>
      <c r="CI84" s="71"/>
      <c r="CJ84" s="71"/>
      <c r="CK84" s="71"/>
      <c r="CL84" s="68"/>
      <c r="CM84" s="68"/>
      <c r="CN84" s="72">
        <v>1</v>
      </c>
      <c r="CO84" s="73"/>
      <c r="CP84" s="73"/>
      <c r="CQ84" s="73"/>
      <c r="CR84" s="73"/>
      <c r="CS84" s="74"/>
      <c r="CT84" s="105"/>
      <c r="CU84" s="59"/>
    </row>
    <row r="85" spans="1:99" ht="13.5" customHeight="1">
      <c r="A85" s="60" t="s">
        <v>77</v>
      </c>
      <c r="B85" s="61" t="s">
        <v>66</v>
      </c>
      <c r="C85" s="61"/>
      <c r="D85" s="62"/>
      <c r="E85" s="62" t="s">
        <v>315</v>
      </c>
      <c r="F85" s="61" t="s">
        <v>433</v>
      </c>
      <c r="G85" s="62" t="s">
        <v>78</v>
      </c>
      <c r="H85" s="62" t="s">
        <v>78</v>
      </c>
      <c r="I85" s="62" t="s">
        <v>534</v>
      </c>
      <c r="J85" s="61" t="s">
        <v>537</v>
      </c>
      <c r="K85" s="62" t="s">
        <v>608</v>
      </c>
      <c r="L85" s="62" t="s">
        <v>609</v>
      </c>
      <c r="M85" s="62" t="s">
        <v>598</v>
      </c>
      <c r="N85" s="62" t="s">
        <v>599</v>
      </c>
      <c r="O85" s="62" t="s">
        <v>600</v>
      </c>
      <c r="P85" s="62"/>
      <c r="Q85" s="35" t="s">
        <v>601</v>
      </c>
      <c r="R85" s="63">
        <v>3</v>
      </c>
      <c r="S85" s="63">
        <v>2</v>
      </c>
      <c r="T85" s="63"/>
      <c r="U85" s="63"/>
      <c r="V85" s="63"/>
      <c r="W85" s="63"/>
      <c r="X85" s="63">
        <v>3</v>
      </c>
      <c r="Y85" s="63">
        <v>0</v>
      </c>
      <c r="Z85" s="63">
        <v>3</v>
      </c>
      <c r="AA85" s="63">
        <v>1</v>
      </c>
      <c r="AB85" s="63">
        <v>3</v>
      </c>
      <c r="AC85" s="63">
        <v>3</v>
      </c>
      <c r="AD85" s="63">
        <v>5</v>
      </c>
      <c r="AE85" s="63">
        <v>1</v>
      </c>
      <c r="AF85" s="63">
        <v>5</v>
      </c>
      <c r="AG85" s="63">
        <v>1</v>
      </c>
      <c r="AH85" s="63">
        <v>9</v>
      </c>
      <c r="AI85" s="63">
        <v>6</v>
      </c>
      <c r="AJ85" s="64">
        <v>31</v>
      </c>
      <c r="AK85" s="64">
        <v>14</v>
      </c>
      <c r="AL85" s="64">
        <v>17</v>
      </c>
      <c r="AM85" s="65">
        <v>1</v>
      </c>
      <c r="AN85" s="65">
        <v>0</v>
      </c>
      <c r="AO85" s="65"/>
      <c r="AP85" s="65"/>
      <c r="AQ85" s="65"/>
      <c r="AR85" s="65"/>
      <c r="AS85" s="65"/>
      <c r="AT85" s="65"/>
      <c r="AU85" s="65">
        <v>1</v>
      </c>
      <c r="AV85" s="65">
        <v>1</v>
      </c>
      <c r="AW85" s="65"/>
      <c r="AX85" s="65"/>
      <c r="AY85" s="65"/>
      <c r="AZ85" s="65"/>
      <c r="BA85" s="66"/>
      <c r="BB85" s="65"/>
      <c r="BC85" s="65">
        <v>2</v>
      </c>
      <c r="BD85" s="65">
        <v>0</v>
      </c>
      <c r="BE85" s="67">
        <v>4</v>
      </c>
      <c r="BF85" s="67">
        <v>1</v>
      </c>
      <c r="BG85" s="67">
        <v>3</v>
      </c>
      <c r="BH85" s="68">
        <v>3</v>
      </c>
      <c r="BI85" s="68">
        <v>2</v>
      </c>
      <c r="BJ85" s="68"/>
      <c r="BK85" s="68"/>
      <c r="BL85" s="68"/>
      <c r="BM85" s="68"/>
      <c r="BN85" s="68">
        <v>3</v>
      </c>
      <c r="BO85" s="68">
        <v>0</v>
      </c>
      <c r="BP85" s="68">
        <v>3</v>
      </c>
      <c r="BQ85" s="68">
        <v>1</v>
      </c>
      <c r="BR85" s="68">
        <v>3</v>
      </c>
      <c r="BS85" s="69">
        <v>3</v>
      </c>
      <c r="BT85" s="69">
        <v>5</v>
      </c>
      <c r="BU85" s="69">
        <v>1</v>
      </c>
      <c r="BV85" s="69">
        <v>5</v>
      </c>
      <c r="BW85" s="69">
        <v>1</v>
      </c>
      <c r="BX85" s="69">
        <v>9</v>
      </c>
      <c r="BY85" s="69">
        <v>6</v>
      </c>
      <c r="BZ85" s="70">
        <v>31</v>
      </c>
      <c r="CA85" s="70">
        <v>14</v>
      </c>
      <c r="CB85" s="70">
        <v>17</v>
      </c>
      <c r="CC85" s="71"/>
      <c r="CD85" s="71"/>
      <c r="CE85" s="71"/>
      <c r="CF85" s="71"/>
      <c r="CG85" s="71"/>
      <c r="CH85" s="71"/>
      <c r="CI85" s="71"/>
      <c r="CJ85" s="71"/>
      <c r="CK85" s="71"/>
      <c r="CL85" s="68">
        <v>3</v>
      </c>
      <c r="CM85" s="68" t="s">
        <v>915</v>
      </c>
      <c r="CN85" s="72">
        <v>3</v>
      </c>
      <c r="CO85" s="73"/>
      <c r="CP85" s="73"/>
      <c r="CQ85" s="73"/>
      <c r="CR85" s="73"/>
      <c r="CS85" s="74"/>
      <c r="CT85" s="105"/>
      <c r="CU85" s="59" t="s">
        <v>704</v>
      </c>
    </row>
    <row r="86" spans="1:99" ht="13.5" customHeight="1">
      <c r="A86" s="60" t="s">
        <v>77</v>
      </c>
      <c r="B86" s="61" t="s">
        <v>66</v>
      </c>
      <c r="C86" s="61"/>
      <c r="D86" s="62"/>
      <c r="E86" s="62" t="s">
        <v>316</v>
      </c>
      <c r="F86" s="61" t="s">
        <v>433</v>
      </c>
      <c r="G86" s="62" t="s">
        <v>78</v>
      </c>
      <c r="H86" s="62" t="s">
        <v>78</v>
      </c>
      <c r="I86" s="62" t="s">
        <v>534</v>
      </c>
      <c r="J86" s="61" t="s">
        <v>538</v>
      </c>
      <c r="K86" s="62" t="s">
        <v>608</v>
      </c>
      <c r="L86" s="62" t="s">
        <v>609</v>
      </c>
      <c r="M86" s="62" t="s">
        <v>598</v>
      </c>
      <c r="N86" s="62" t="s">
        <v>67</v>
      </c>
      <c r="O86" s="62" t="s">
        <v>604</v>
      </c>
      <c r="P86" s="62" t="s">
        <v>315</v>
      </c>
      <c r="Q86" s="35" t="s">
        <v>601</v>
      </c>
      <c r="R86" s="63">
        <v>3</v>
      </c>
      <c r="S86" s="63">
        <v>2</v>
      </c>
      <c r="T86" s="63">
        <v>3</v>
      </c>
      <c r="U86" s="63">
        <v>1</v>
      </c>
      <c r="V86" s="63">
        <v>2</v>
      </c>
      <c r="W86" s="63">
        <v>1</v>
      </c>
      <c r="X86" s="63">
        <v>0</v>
      </c>
      <c r="Y86" s="63">
        <v>0</v>
      </c>
      <c r="Z86" s="63">
        <v>3</v>
      </c>
      <c r="AA86" s="63">
        <v>1</v>
      </c>
      <c r="AB86" s="63"/>
      <c r="AC86" s="63"/>
      <c r="AD86" s="63"/>
      <c r="AE86" s="63"/>
      <c r="AF86" s="63"/>
      <c r="AG86" s="63"/>
      <c r="AH86" s="63"/>
      <c r="AI86" s="63"/>
      <c r="AJ86" s="64">
        <v>11</v>
      </c>
      <c r="AK86" s="64">
        <v>5</v>
      </c>
      <c r="AL86" s="64">
        <v>6</v>
      </c>
      <c r="AM86" s="65"/>
      <c r="AN86" s="65"/>
      <c r="AO86" s="65"/>
      <c r="AP86" s="65"/>
      <c r="AQ86" s="65">
        <v>1</v>
      </c>
      <c r="AR86" s="65">
        <v>1</v>
      </c>
      <c r="AS86" s="65"/>
      <c r="AT86" s="65"/>
      <c r="AU86" s="65"/>
      <c r="AV86" s="65"/>
      <c r="AW86" s="65"/>
      <c r="AX86" s="65"/>
      <c r="AY86" s="65"/>
      <c r="AZ86" s="65"/>
      <c r="BA86" s="66"/>
      <c r="BB86" s="65"/>
      <c r="BC86" s="65"/>
      <c r="BD86" s="65"/>
      <c r="BE86" s="67">
        <v>1</v>
      </c>
      <c r="BF86" s="67">
        <v>1</v>
      </c>
      <c r="BG86" s="67">
        <v>0</v>
      </c>
      <c r="BH86" s="68">
        <v>3</v>
      </c>
      <c r="BI86" s="68">
        <v>2</v>
      </c>
      <c r="BJ86" s="68">
        <v>3</v>
      </c>
      <c r="BK86" s="68">
        <v>1</v>
      </c>
      <c r="BL86" s="68">
        <v>2</v>
      </c>
      <c r="BM86" s="68">
        <v>1</v>
      </c>
      <c r="BN86" s="68">
        <v>0</v>
      </c>
      <c r="BO86" s="68">
        <v>0</v>
      </c>
      <c r="BP86" s="68">
        <v>3</v>
      </c>
      <c r="BQ86" s="68">
        <v>1</v>
      </c>
      <c r="BR86" s="68"/>
      <c r="BS86" s="69"/>
      <c r="BT86" s="69"/>
      <c r="BU86" s="69"/>
      <c r="BV86" s="69"/>
      <c r="BW86" s="69"/>
      <c r="BX86" s="69"/>
      <c r="BY86" s="69"/>
      <c r="BZ86" s="70">
        <v>11</v>
      </c>
      <c r="CA86" s="70">
        <v>5</v>
      </c>
      <c r="CB86" s="70">
        <v>6</v>
      </c>
      <c r="CC86" s="71"/>
      <c r="CD86" s="71"/>
      <c r="CE86" s="71"/>
      <c r="CF86" s="71"/>
      <c r="CG86" s="71"/>
      <c r="CH86" s="71"/>
      <c r="CI86" s="71"/>
      <c r="CJ86" s="71"/>
      <c r="CK86" s="71"/>
      <c r="CL86" s="68">
        <v>1</v>
      </c>
      <c r="CM86" s="68">
        <v>1235</v>
      </c>
      <c r="CN86" s="72">
        <v>1</v>
      </c>
      <c r="CO86" s="73"/>
      <c r="CP86" s="73"/>
      <c r="CQ86" s="73"/>
      <c r="CR86" s="73"/>
      <c r="CS86" s="74"/>
      <c r="CT86" s="105"/>
      <c r="CU86" s="59"/>
    </row>
    <row r="87" spans="1:99" ht="13.5" customHeight="1">
      <c r="A87" s="60" t="s">
        <v>77</v>
      </c>
      <c r="B87" s="61" t="s">
        <v>66</v>
      </c>
      <c r="C87" s="61"/>
      <c r="D87" s="62"/>
      <c r="E87" s="62" t="s">
        <v>317</v>
      </c>
      <c r="F87" s="61" t="s">
        <v>434</v>
      </c>
      <c r="G87" s="62" t="s">
        <v>78</v>
      </c>
      <c r="H87" s="62" t="s">
        <v>78</v>
      </c>
      <c r="I87" s="62" t="s">
        <v>539</v>
      </c>
      <c r="J87" s="61" t="s">
        <v>540</v>
      </c>
      <c r="K87" s="62" t="s">
        <v>608</v>
      </c>
      <c r="L87" s="62" t="s">
        <v>609</v>
      </c>
      <c r="M87" s="62" t="s">
        <v>598</v>
      </c>
      <c r="N87" s="62" t="s">
        <v>599</v>
      </c>
      <c r="O87" s="62" t="s">
        <v>604</v>
      </c>
      <c r="P87" s="62" t="s">
        <v>611</v>
      </c>
      <c r="Q87" s="35" t="s">
        <v>601</v>
      </c>
      <c r="R87" s="63">
        <v>5</v>
      </c>
      <c r="S87" s="63">
        <v>2</v>
      </c>
      <c r="T87" s="63">
        <v>6</v>
      </c>
      <c r="U87" s="63">
        <v>2</v>
      </c>
      <c r="V87" s="63">
        <v>6</v>
      </c>
      <c r="W87" s="63">
        <v>3</v>
      </c>
      <c r="X87" s="63">
        <v>4</v>
      </c>
      <c r="Y87" s="63">
        <v>2</v>
      </c>
      <c r="Z87" s="63">
        <v>5</v>
      </c>
      <c r="AA87" s="63">
        <v>1</v>
      </c>
      <c r="AB87" s="63">
        <v>12</v>
      </c>
      <c r="AC87" s="63">
        <v>3</v>
      </c>
      <c r="AD87" s="63">
        <v>9</v>
      </c>
      <c r="AE87" s="63">
        <v>3</v>
      </c>
      <c r="AF87" s="63">
        <v>8</v>
      </c>
      <c r="AG87" s="63">
        <v>3</v>
      </c>
      <c r="AH87" s="63">
        <v>7</v>
      </c>
      <c r="AI87" s="63">
        <v>4</v>
      </c>
      <c r="AJ87" s="64">
        <v>62</v>
      </c>
      <c r="AK87" s="64">
        <v>23</v>
      </c>
      <c r="AL87" s="64">
        <v>39</v>
      </c>
      <c r="AM87" s="65">
        <v>4</v>
      </c>
      <c r="AN87" s="65">
        <v>2</v>
      </c>
      <c r="AO87" s="65">
        <v>3</v>
      </c>
      <c r="AP87" s="65">
        <v>0</v>
      </c>
      <c r="AQ87" s="65">
        <v>1</v>
      </c>
      <c r="AR87" s="65">
        <v>0</v>
      </c>
      <c r="AS87" s="65">
        <v>1</v>
      </c>
      <c r="AT87" s="65">
        <v>1</v>
      </c>
      <c r="AU87" s="65">
        <v>3</v>
      </c>
      <c r="AV87" s="65">
        <v>1</v>
      </c>
      <c r="AW87" s="65">
        <v>5</v>
      </c>
      <c r="AX87" s="65">
        <v>2</v>
      </c>
      <c r="AY87" s="65">
        <v>5</v>
      </c>
      <c r="AZ87" s="65">
        <v>1</v>
      </c>
      <c r="BA87" s="66">
        <v>4</v>
      </c>
      <c r="BB87" s="65">
        <v>2</v>
      </c>
      <c r="BC87" s="65">
        <v>2</v>
      </c>
      <c r="BD87" s="65">
        <v>1</v>
      </c>
      <c r="BE87" s="67">
        <v>28</v>
      </c>
      <c r="BF87" s="67">
        <v>10</v>
      </c>
      <c r="BG87" s="67">
        <v>18</v>
      </c>
      <c r="BH87" s="68">
        <v>5</v>
      </c>
      <c r="BI87" s="68">
        <v>2</v>
      </c>
      <c r="BJ87" s="68">
        <v>6</v>
      </c>
      <c r="BK87" s="68">
        <v>2</v>
      </c>
      <c r="BL87" s="68">
        <v>6</v>
      </c>
      <c r="BM87" s="68">
        <v>3</v>
      </c>
      <c r="BN87" s="68">
        <v>4</v>
      </c>
      <c r="BO87" s="68">
        <v>2</v>
      </c>
      <c r="BP87" s="68">
        <v>5</v>
      </c>
      <c r="BQ87" s="68">
        <v>1</v>
      </c>
      <c r="BR87" s="68">
        <v>12</v>
      </c>
      <c r="BS87" s="69">
        <v>3</v>
      </c>
      <c r="BT87" s="69">
        <v>9</v>
      </c>
      <c r="BU87" s="69">
        <v>3</v>
      </c>
      <c r="BV87" s="69">
        <v>8</v>
      </c>
      <c r="BW87" s="69">
        <v>3</v>
      </c>
      <c r="BX87" s="69">
        <v>7</v>
      </c>
      <c r="BY87" s="69">
        <v>4</v>
      </c>
      <c r="BZ87" s="70">
        <v>62</v>
      </c>
      <c r="CA87" s="70">
        <v>23</v>
      </c>
      <c r="CB87" s="70">
        <v>39</v>
      </c>
      <c r="CC87" s="71"/>
      <c r="CD87" s="71"/>
      <c r="CE87" s="71"/>
      <c r="CF87" s="71"/>
      <c r="CG87" s="71"/>
      <c r="CH87" s="71"/>
      <c r="CI87" s="71"/>
      <c r="CJ87" s="71"/>
      <c r="CK87" s="71"/>
      <c r="CL87" s="68">
        <v>3</v>
      </c>
      <c r="CM87" s="68">
        <v>12345</v>
      </c>
      <c r="CN87" s="72">
        <v>3</v>
      </c>
      <c r="CO87" s="73"/>
      <c r="CP87" s="73"/>
      <c r="CQ87" s="73"/>
      <c r="CR87" s="73"/>
      <c r="CS87" s="74"/>
      <c r="CT87" s="105"/>
      <c r="CU87" s="59"/>
    </row>
    <row r="88" spans="1:99" ht="13.5" customHeight="1">
      <c r="A88" s="60" t="s">
        <v>77</v>
      </c>
      <c r="B88" s="61" t="s">
        <v>66</v>
      </c>
      <c r="C88" s="61"/>
      <c r="D88" s="62"/>
      <c r="E88" s="62" t="s">
        <v>318</v>
      </c>
      <c r="F88" s="61" t="s">
        <v>434</v>
      </c>
      <c r="G88" s="62" t="s">
        <v>78</v>
      </c>
      <c r="H88" s="62" t="s">
        <v>78</v>
      </c>
      <c r="I88" s="62" t="s">
        <v>539</v>
      </c>
      <c r="J88" s="61" t="s">
        <v>541</v>
      </c>
      <c r="K88" s="62" t="s">
        <v>608</v>
      </c>
      <c r="L88" s="62" t="s">
        <v>609</v>
      </c>
      <c r="M88" s="62" t="s">
        <v>598</v>
      </c>
      <c r="N88" s="62" t="s">
        <v>67</v>
      </c>
      <c r="O88" s="62" t="s">
        <v>604</v>
      </c>
      <c r="P88" s="62" t="s">
        <v>611</v>
      </c>
      <c r="Q88" s="35" t="s">
        <v>601</v>
      </c>
      <c r="R88" s="63">
        <v>2</v>
      </c>
      <c r="S88" s="63">
        <v>1</v>
      </c>
      <c r="T88" s="63">
        <v>2</v>
      </c>
      <c r="U88" s="63">
        <v>1</v>
      </c>
      <c r="V88" s="63">
        <v>1</v>
      </c>
      <c r="W88" s="63">
        <v>0</v>
      </c>
      <c r="X88" s="63">
        <v>2</v>
      </c>
      <c r="Y88" s="63">
        <v>2</v>
      </c>
      <c r="Z88" s="63">
        <v>4</v>
      </c>
      <c r="AA88" s="63">
        <v>1</v>
      </c>
      <c r="AB88" s="63"/>
      <c r="AC88" s="63"/>
      <c r="AD88" s="63"/>
      <c r="AE88" s="63"/>
      <c r="AF88" s="63"/>
      <c r="AG88" s="63"/>
      <c r="AH88" s="63"/>
      <c r="AI88" s="63"/>
      <c r="AJ88" s="64">
        <v>11</v>
      </c>
      <c r="AK88" s="64">
        <v>5</v>
      </c>
      <c r="AL88" s="64">
        <v>6</v>
      </c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6"/>
      <c r="BB88" s="65"/>
      <c r="BC88" s="65"/>
      <c r="BD88" s="65"/>
      <c r="BE88" s="67">
        <v>0</v>
      </c>
      <c r="BF88" s="67">
        <v>0</v>
      </c>
      <c r="BG88" s="67">
        <v>0</v>
      </c>
      <c r="BH88" s="68">
        <v>2</v>
      </c>
      <c r="BI88" s="68">
        <v>1</v>
      </c>
      <c r="BJ88" s="68">
        <v>2</v>
      </c>
      <c r="BK88" s="68">
        <v>1</v>
      </c>
      <c r="BL88" s="68">
        <v>1</v>
      </c>
      <c r="BM88" s="68">
        <v>0</v>
      </c>
      <c r="BN88" s="68">
        <v>2</v>
      </c>
      <c r="BO88" s="68">
        <v>2</v>
      </c>
      <c r="BP88" s="68">
        <v>4</v>
      </c>
      <c r="BQ88" s="68">
        <v>1</v>
      </c>
      <c r="BR88" s="68"/>
      <c r="BS88" s="69"/>
      <c r="BT88" s="69"/>
      <c r="BU88" s="69"/>
      <c r="BV88" s="69"/>
      <c r="BW88" s="69"/>
      <c r="BX88" s="69"/>
      <c r="BY88" s="69"/>
      <c r="BZ88" s="70">
        <v>11</v>
      </c>
      <c r="CA88" s="70">
        <v>5</v>
      </c>
      <c r="CB88" s="70">
        <v>6</v>
      </c>
      <c r="CC88" s="71"/>
      <c r="CD88" s="71"/>
      <c r="CE88" s="71"/>
      <c r="CF88" s="71"/>
      <c r="CG88" s="71"/>
      <c r="CH88" s="71"/>
      <c r="CI88" s="71"/>
      <c r="CJ88" s="71"/>
      <c r="CK88" s="71"/>
      <c r="CL88" s="68">
        <v>1</v>
      </c>
      <c r="CM88" s="68">
        <v>12345</v>
      </c>
      <c r="CN88" s="72">
        <v>1</v>
      </c>
      <c r="CO88" s="73"/>
      <c r="CP88" s="73"/>
      <c r="CQ88" s="73"/>
      <c r="CR88" s="73"/>
      <c r="CS88" s="74"/>
      <c r="CT88" s="105"/>
      <c r="CU88" s="59"/>
    </row>
    <row r="89" spans="1:99" ht="13.5" customHeight="1">
      <c r="A89" s="60" t="s">
        <v>77</v>
      </c>
      <c r="B89" s="61" t="s">
        <v>66</v>
      </c>
      <c r="C89" s="61"/>
      <c r="D89" s="62"/>
      <c r="E89" s="62" t="s">
        <v>319</v>
      </c>
      <c r="F89" s="61" t="s">
        <v>434</v>
      </c>
      <c r="G89" s="62" t="s">
        <v>78</v>
      </c>
      <c r="H89" s="62" t="s">
        <v>78</v>
      </c>
      <c r="I89" s="62" t="s">
        <v>539</v>
      </c>
      <c r="J89" s="61" t="s">
        <v>542</v>
      </c>
      <c r="K89" s="62" t="s">
        <v>608</v>
      </c>
      <c r="L89" s="62" t="s">
        <v>609</v>
      </c>
      <c r="M89" s="62" t="s">
        <v>598</v>
      </c>
      <c r="N89" s="62" t="s">
        <v>67</v>
      </c>
      <c r="O89" s="62" t="s">
        <v>604</v>
      </c>
      <c r="P89" s="62" t="s">
        <v>611</v>
      </c>
      <c r="Q89" s="35" t="s">
        <v>601</v>
      </c>
      <c r="R89" s="63">
        <v>2</v>
      </c>
      <c r="S89" s="63">
        <v>1</v>
      </c>
      <c r="T89" s="63">
        <v>1</v>
      </c>
      <c r="U89" s="63">
        <v>1</v>
      </c>
      <c r="V89" s="63">
        <v>3</v>
      </c>
      <c r="W89" s="63">
        <v>1</v>
      </c>
      <c r="X89" s="63">
        <v>3</v>
      </c>
      <c r="Y89" s="63">
        <v>1</v>
      </c>
      <c r="Z89" s="63">
        <v>2</v>
      </c>
      <c r="AA89" s="63">
        <v>2</v>
      </c>
      <c r="AB89" s="63"/>
      <c r="AC89" s="63"/>
      <c r="AD89" s="63"/>
      <c r="AE89" s="63"/>
      <c r="AF89" s="63"/>
      <c r="AG89" s="63"/>
      <c r="AH89" s="63"/>
      <c r="AI89" s="63"/>
      <c r="AJ89" s="64">
        <v>11</v>
      </c>
      <c r="AK89" s="64">
        <v>6</v>
      </c>
      <c r="AL89" s="64">
        <v>5</v>
      </c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6"/>
      <c r="BB89" s="65"/>
      <c r="BC89" s="65"/>
      <c r="BD89" s="65"/>
      <c r="BE89" s="67">
        <v>0</v>
      </c>
      <c r="BF89" s="67">
        <v>0</v>
      </c>
      <c r="BG89" s="67">
        <v>0</v>
      </c>
      <c r="BH89" s="68">
        <v>2</v>
      </c>
      <c r="BI89" s="68">
        <v>1</v>
      </c>
      <c r="BJ89" s="68">
        <v>1</v>
      </c>
      <c r="BK89" s="68">
        <v>1</v>
      </c>
      <c r="BL89" s="68">
        <v>3</v>
      </c>
      <c r="BM89" s="68">
        <v>1</v>
      </c>
      <c r="BN89" s="68">
        <v>3</v>
      </c>
      <c r="BO89" s="68">
        <v>1</v>
      </c>
      <c r="BP89" s="68">
        <v>2</v>
      </c>
      <c r="BQ89" s="68">
        <v>2</v>
      </c>
      <c r="BR89" s="68"/>
      <c r="BS89" s="69"/>
      <c r="BT89" s="69"/>
      <c r="BU89" s="69"/>
      <c r="BV89" s="69"/>
      <c r="BW89" s="69"/>
      <c r="BX89" s="69"/>
      <c r="BY89" s="69"/>
      <c r="BZ89" s="70">
        <v>11</v>
      </c>
      <c r="CA89" s="70">
        <v>6</v>
      </c>
      <c r="CB89" s="70">
        <v>5</v>
      </c>
      <c r="CC89" s="71"/>
      <c r="CD89" s="71"/>
      <c r="CE89" s="71"/>
      <c r="CF89" s="71"/>
      <c r="CG89" s="71"/>
      <c r="CH89" s="71"/>
      <c r="CI89" s="71"/>
      <c r="CJ89" s="71"/>
      <c r="CK89" s="71"/>
      <c r="CL89" s="68">
        <v>1</v>
      </c>
      <c r="CM89" s="68">
        <v>12345</v>
      </c>
      <c r="CN89" s="72">
        <v>1</v>
      </c>
      <c r="CO89" s="73"/>
      <c r="CP89" s="73"/>
      <c r="CQ89" s="73"/>
      <c r="CR89" s="73"/>
      <c r="CS89" s="74"/>
      <c r="CT89" s="105"/>
      <c r="CU89" s="59"/>
    </row>
    <row r="90" spans="1:99" ht="13.5" customHeight="1">
      <c r="A90" s="60" t="s">
        <v>77</v>
      </c>
      <c r="B90" s="61" t="s">
        <v>66</v>
      </c>
      <c r="C90" s="61"/>
      <c r="D90" s="62"/>
      <c r="E90" s="62" t="s">
        <v>320</v>
      </c>
      <c r="F90" s="61" t="s">
        <v>434</v>
      </c>
      <c r="G90" s="62" t="s">
        <v>78</v>
      </c>
      <c r="H90" s="62" t="s">
        <v>78</v>
      </c>
      <c r="I90" s="62" t="s">
        <v>539</v>
      </c>
      <c r="J90" s="61" t="s">
        <v>543</v>
      </c>
      <c r="K90" s="62" t="s">
        <v>608</v>
      </c>
      <c r="L90" s="62" t="s">
        <v>609</v>
      </c>
      <c r="M90" s="62" t="s">
        <v>598</v>
      </c>
      <c r="N90" s="62" t="s">
        <v>599</v>
      </c>
      <c r="O90" s="62" t="s">
        <v>600</v>
      </c>
      <c r="P90" s="62"/>
      <c r="Q90" s="35" t="s">
        <v>601</v>
      </c>
      <c r="R90" s="63">
        <v>2</v>
      </c>
      <c r="S90" s="63">
        <v>0</v>
      </c>
      <c r="T90" s="63">
        <v>1</v>
      </c>
      <c r="U90" s="63">
        <v>1</v>
      </c>
      <c r="V90" s="63">
        <v>1</v>
      </c>
      <c r="W90" s="63">
        <v>0</v>
      </c>
      <c r="X90" s="63">
        <v>4</v>
      </c>
      <c r="Y90" s="63">
        <v>3</v>
      </c>
      <c r="Z90" s="63">
        <v>3</v>
      </c>
      <c r="AA90" s="63">
        <v>1</v>
      </c>
      <c r="AB90" s="63">
        <v>6</v>
      </c>
      <c r="AC90" s="63">
        <v>2</v>
      </c>
      <c r="AD90" s="63">
        <v>7</v>
      </c>
      <c r="AE90" s="63">
        <v>4</v>
      </c>
      <c r="AF90" s="63">
        <v>11</v>
      </c>
      <c r="AG90" s="63">
        <v>2</v>
      </c>
      <c r="AH90" s="63">
        <v>13</v>
      </c>
      <c r="AI90" s="63">
        <v>3</v>
      </c>
      <c r="AJ90" s="64">
        <v>48</v>
      </c>
      <c r="AK90" s="64">
        <v>16</v>
      </c>
      <c r="AL90" s="64">
        <v>32</v>
      </c>
      <c r="AM90" s="65"/>
      <c r="AN90" s="65"/>
      <c r="AO90" s="65"/>
      <c r="AP90" s="65"/>
      <c r="AQ90" s="65">
        <v>1</v>
      </c>
      <c r="AR90" s="65">
        <v>0</v>
      </c>
      <c r="AS90" s="65"/>
      <c r="AT90" s="65"/>
      <c r="AU90" s="65">
        <v>1</v>
      </c>
      <c r="AV90" s="65">
        <v>0</v>
      </c>
      <c r="AW90" s="65">
        <v>2</v>
      </c>
      <c r="AX90" s="65">
        <v>0</v>
      </c>
      <c r="AY90" s="65">
        <v>1</v>
      </c>
      <c r="AZ90" s="65">
        <v>0</v>
      </c>
      <c r="BA90" s="66">
        <v>4</v>
      </c>
      <c r="BB90" s="65">
        <v>0</v>
      </c>
      <c r="BC90" s="65">
        <v>5</v>
      </c>
      <c r="BD90" s="65">
        <v>0</v>
      </c>
      <c r="BE90" s="67">
        <v>14</v>
      </c>
      <c r="BF90" s="67">
        <v>0</v>
      </c>
      <c r="BG90" s="67">
        <v>14</v>
      </c>
      <c r="BH90" s="68">
        <v>2</v>
      </c>
      <c r="BI90" s="68">
        <v>0</v>
      </c>
      <c r="BJ90" s="68">
        <v>1</v>
      </c>
      <c r="BK90" s="68">
        <v>1</v>
      </c>
      <c r="BL90" s="68">
        <v>1</v>
      </c>
      <c r="BM90" s="68">
        <v>0</v>
      </c>
      <c r="BN90" s="68">
        <v>4</v>
      </c>
      <c r="BO90" s="68">
        <v>3</v>
      </c>
      <c r="BP90" s="68">
        <v>3</v>
      </c>
      <c r="BQ90" s="68">
        <v>1</v>
      </c>
      <c r="BR90" s="68">
        <v>6</v>
      </c>
      <c r="BS90" s="69">
        <v>2</v>
      </c>
      <c r="BT90" s="69">
        <v>7</v>
      </c>
      <c r="BU90" s="69">
        <v>4</v>
      </c>
      <c r="BV90" s="69">
        <v>11</v>
      </c>
      <c r="BW90" s="69">
        <v>2</v>
      </c>
      <c r="BX90" s="69">
        <v>13</v>
      </c>
      <c r="BY90" s="69">
        <v>3</v>
      </c>
      <c r="BZ90" s="70">
        <v>48</v>
      </c>
      <c r="CA90" s="70">
        <v>16</v>
      </c>
      <c r="CB90" s="70">
        <v>32</v>
      </c>
      <c r="CC90" s="71"/>
      <c r="CD90" s="71"/>
      <c r="CE90" s="71"/>
      <c r="CF90" s="71"/>
      <c r="CG90" s="71"/>
      <c r="CH90" s="71"/>
      <c r="CI90" s="71"/>
      <c r="CJ90" s="71"/>
      <c r="CK90" s="71"/>
      <c r="CL90" s="68">
        <v>3</v>
      </c>
      <c r="CM90" s="68" t="s">
        <v>916</v>
      </c>
      <c r="CN90" s="72">
        <v>3</v>
      </c>
      <c r="CO90" s="73"/>
      <c r="CP90" s="73"/>
      <c r="CQ90" s="73"/>
      <c r="CR90" s="73"/>
      <c r="CS90" s="74"/>
      <c r="CT90" s="105"/>
      <c r="CU90" s="59" t="s">
        <v>705</v>
      </c>
    </row>
    <row r="91" spans="1:99" ht="13.5" customHeight="1">
      <c r="A91" s="60" t="s">
        <v>77</v>
      </c>
      <c r="B91" s="61" t="s">
        <v>66</v>
      </c>
      <c r="C91" s="61"/>
      <c r="D91" s="62"/>
      <c r="E91" s="62" t="s">
        <v>321</v>
      </c>
      <c r="F91" s="61" t="s">
        <v>434</v>
      </c>
      <c r="G91" s="62" t="s">
        <v>78</v>
      </c>
      <c r="H91" s="62" t="s">
        <v>78</v>
      </c>
      <c r="I91" s="62" t="s">
        <v>539</v>
      </c>
      <c r="J91" s="61" t="s">
        <v>544</v>
      </c>
      <c r="K91" s="62" t="s">
        <v>608</v>
      </c>
      <c r="L91" s="62" t="s">
        <v>609</v>
      </c>
      <c r="M91" s="62" t="s">
        <v>598</v>
      </c>
      <c r="N91" s="62" t="s">
        <v>67</v>
      </c>
      <c r="O91" s="62" t="s">
        <v>604</v>
      </c>
      <c r="P91" s="62" t="s">
        <v>611</v>
      </c>
      <c r="Q91" s="35" t="s">
        <v>601</v>
      </c>
      <c r="R91" s="63">
        <v>1</v>
      </c>
      <c r="S91" s="63">
        <v>0</v>
      </c>
      <c r="T91" s="63">
        <v>1</v>
      </c>
      <c r="U91" s="63">
        <v>0</v>
      </c>
      <c r="V91" s="63">
        <v>0</v>
      </c>
      <c r="W91" s="63">
        <v>0</v>
      </c>
      <c r="X91" s="63">
        <v>2</v>
      </c>
      <c r="Y91" s="63">
        <v>1</v>
      </c>
      <c r="Z91" s="63">
        <v>2</v>
      </c>
      <c r="AA91" s="63">
        <v>2</v>
      </c>
      <c r="AB91" s="63"/>
      <c r="AC91" s="63"/>
      <c r="AD91" s="63"/>
      <c r="AE91" s="63"/>
      <c r="AF91" s="63"/>
      <c r="AG91" s="63"/>
      <c r="AH91" s="63"/>
      <c r="AI91" s="63"/>
      <c r="AJ91" s="64">
        <v>6</v>
      </c>
      <c r="AK91" s="64">
        <v>3</v>
      </c>
      <c r="AL91" s="64">
        <v>3</v>
      </c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6"/>
      <c r="BB91" s="65"/>
      <c r="BC91" s="65"/>
      <c r="BD91" s="65"/>
      <c r="BE91" s="67">
        <v>0</v>
      </c>
      <c r="BF91" s="67">
        <v>0</v>
      </c>
      <c r="BG91" s="67">
        <v>0</v>
      </c>
      <c r="BH91" s="68">
        <v>1</v>
      </c>
      <c r="BI91" s="68">
        <v>0</v>
      </c>
      <c r="BJ91" s="68">
        <v>1</v>
      </c>
      <c r="BK91" s="68">
        <v>0</v>
      </c>
      <c r="BL91" s="68">
        <v>0</v>
      </c>
      <c r="BM91" s="68">
        <v>0</v>
      </c>
      <c r="BN91" s="68">
        <v>2</v>
      </c>
      <c r="BO91" s="68">
        <v>1</v>
      </c>
      <c r="BP91" s="68">
        <v>2</v>
      </c>
      <c r="BQ91" s="68">
        <v>2</v>
      </c>
      <c r="BR91" s="68"/>
      <c r="BS91" s="69"/>
      <c r="BT91" s="69"/>
      <c r="BU91" s="69"/>
      <c r="BV91" s="69"/>
      <c r="BW91" s="69"/>
      <c r="BX91" s="69"/>
      <c r="BY91" s="69"/>
      <c r="BZ91" s="70">
        <v>6</v>
      </c>
      <c r="CA91" s="70">
        <v>3</v>
      </c>
      <c r="CB91" s="70">
        <v>3</v>
      </c>
      <c r="CC91" s="71"/>
      <c r="CD91" s="71"/>
      <c r="CE91" s="71"/>
      <c r="CF91" s="71"/>
      <c r="CG91" s="71"/>
      <c r="CH91" s="71"/>
      <c r="CI91" s="71"/>
      <c r="CJ91" s="71"/>
      <c r="CK91" s="71"/>
      <c r="CL91" s="68">
        <v>1</v>
      </c>
      <c r="CM91" s="68">
        <v>1245</v>
      </c>
      <c r="CN91" s="72">
        <v>1</v>
      </c>
      <c r="CO91" s="73"/>
      <c r="CP91" s="73"/>
      <c r="CQ91" s="73"/>
      <c r="CR91" s="73"/>
      <c r="CS91" s="74"/>
      <c r="CT91" s="105"/>
      <c r="CU91" s="59"/>
    </row>
    <row r="92" spans="1:99" ht="13.5" customHeight="1">
      <c r="A92" s="60" t="s">
        <v>77</v>
      </c>
      <c r="B92" s="61" t="s">
        <v>66</v>
      </c>
      <c r="C92" s="61"/>
      <c r="D92" s="62"/>
      <c r="E92" s="62" t="s">
        <v>322</v>
      </c>
      <c r="F92" s="61" t="s">
        <v>434</v>
      </c>
      <c r="G92" s="62" t="s">
        <v>78</v>
      </c>
      <c r="H92" s="62" t="s">
        <v>78</v>
      </c>
      <c r="I92" s="62" t="s">
        <v>539</v>
      </c>
      <c r="J92" s="61" t="s">
        <v>545</v>
      </c>
      <c r="K92" s="62" t="s">
        <v>608</v>
      </c>
      <c r="L92" s="62" t="s">
        <v>609</v>
      </c>
      <c r="M92" s="62" t="s">
        <v>598</v>
      </c>
      <c r="N92" s="62" t="s">
        <v>599</v>
      </c>
      <c r="O92" s="62" t="s">
        <v>604</v>
      </c>
      <c r="P92" s="62" t="s">
        <v>611</v>
      </c>
      <c r="Q92" s="35" t="s">
        <v>601</v>
      </c>
      <c r="R92" s="63">
        <v>2</v>
      </c>
      <c r="S92" s="63">
        <v>1</v>
      </c>
      <c r="T92" s="63">
        <v>1</v>
      </c>
      <c r="U92" s="63">
        <v>1</v>
      </c>
      <c r="V92" s="63">
        <v>2</v>
      </c>
      <c r="W92" s="63">
        <v>0</v>
      </c>
      <c r="X92" s="63">
        <v>3</v>
      </c>
      <c r="Y92" s="63">
        <v>0</v>
      </c>
      <c r="Z92" s="63">
        <v>5</v>
      </c>
      <c r="AA92" s="63">
        <v>4</v>
      </c>
      <c r="AB92" s="63">
        <v>11</v>
      </c>
      <c r="AC92" s="63">
        <v>2</v>
      </c>
      <c r="AD92" s="63">
        <v>7</v>
      </c>
      <c r="AE92" s="63">
        <v>1</v>
      </c>
      <c r="AF92" s="63">
        <v>8</v>
      </c>
      <c r="AG92" s="63">
        <v>4</v>
      </c>
      <c r="AH92" s="63">
        <v>9</v>
      </c>
      <c r="AI92" s="63">
        <v>4</v>
      </c>
      <c r="AJ92" s="64">
        <v>48</v>
      </c>
      <c r="AK92" s="64">
        <v>17</v>
      </c>
      <c r="AL92" s="64">
        <v>31</v>
      </c>
      <c r="AM92" s="65">
        <v>1</v>
      </c>
      <c r="AN92" s="65">
        <v>0</v>
      </c>
      <c r="AO92" s="65"/>
      <c r="AP92" s="65"/>
      <c r="AQ92" s="65"/>
      <c r="AR92" s="65"/>
      <c r="AS92" s="65"/>
      <c r="AT92" s="65"/>
      <c r="AU92" s="65"/>
      <c r="AV92" s="65"/>
      <c r="AW92" s="65">
        <v>3</v>
      </c>
      <c r="AX92" s="65">
        <v>0</v>
      </c>
      <c r="AY92" s="65">
        <v>3</v>
      </c>
      <c r="AZ92" s="65">
        <v>0</v>
      </c>
      <c r="BA92" s="66">
        <v>5</v>
      </c>
      <c r="BB92" s="65">
        <v>0</v>
      </c>
      <c r="BC92" s="65">
        <v>5</v>
      </c>
      <c r="BD92" s="65">
        <v>1</v>
      </c>
      <c r="BE92" s="67">
        <v>17</v>
      </c>
      <c r="BF92" s="67">
        <v>1</v>
      </c>
      <c r="BG92" s="67">
        <v>16</v>
      </c>
      <c r="BH92" s="68">
        <v>2</v>
      </c>
      <c r="BI92" s="68">
        <v>1</v>
      </c>
      <c r="BJ92" s="68">
        <v>1</v>
      </c>
      <c r="BK92" s="68">
        <v>1</v>
      </c>
      <c r="BL92" s="68">
        <v>2</v>
      </c>
      <c r="BM92" s="68">
        <v>0</v>
      </c>
      <c r="BN92" s="68">
        <v>3</v>
      </c>
      <c r="BO92" s="68">
        <v>0</v>
      </c>
      <c r="BP92" s="68">
        <v>5</v>
      </c>
      <c r="BQ92" s="68">
        <v>4</v>
      </c>
      <c r="BR92" s="68">
        <v>11</v>
      </c>
      <c r="BS92" s="69">
        <v>2</v>
      </c>
      <c r="BT92" s="69">
        <v>7</v>
      </c>
      <c r="BU92" s="69">
        <v>1</v>
      </c>
      <c r="BV92" s="69">
        <v>8</v>
      </c>
      <c r="BW92" s="69">
        <v>4</v>
      </c>
      <c r="BX92" s="69">
        <v>9</v>
      </c>
      <c r="BY92" s="69">
        <v>4</v>
      </c>
      <c r="BZ92" s="70">
        <v>48</v>
      </c>
      <c r="CA92" s="70">
        <v>17</v>
      </c>
      <c r="CB92" s="70">
        <v>31</v>
      </c>
      <c r="CC92" s="71"/>
      <c r="CD92" s="71"/>
      <c r="CE92" s="71"/>
      <c r="CF92" s="71"/>
      <c r="CG92" s="71"/>
      <c r="CH92" s="71"/>
      <c r="CI92" s="71"/>
      <c r="CJ92" s="71"/>
      <c r="CK92" s="71"/>
      <c r="CL92" s="68">
        <v>3</v>
      </c>
      <c r="CM92" s="68" t="s">
        <v>914</v>
      </c>
      <c r="CN92" s="72">
        <v>3</v>
      </c>
      <c r="CO92" s="73"/>
      <c r="CP92" s="73"/>
      <c r="CQ92" s="73"/>
      <c r="CR92" s="73"/>
      <c r="CS92" s="74"/>
      <c r="CT92" s="105"/>
      <c r="CU92" s="59"/>
    </row>
    <row r="93" spans="1:99" ht="13.5" customHeight="1">
      <c r="A93" s="60" t="s">
        <v>77</v>
      </c>
      <c r="B93" s="61" t="s">
        <v>66</v>
      </c>
      <c r="C93" s="61"/>
      <c r="D93" s="62"/>
      <c r="E93" s="62" t="s">
        <v>323</v>
      </c>
      <c r="F93" s="61" t="s">
        <v>434</v>
      </c>
      <c r="G93" s="62" t="s">
        <v>78</v>
      </c>
      <c r="H93" s="62" t="s">
        <v>78</v>
      </c>
      <c r="I93" s="62" t="s">
        <v>539</v>
      </c>
      <c r="J93" s="61" t="s">
        <v>546</v>
      </c>
      <c r="K93" s="62" t="s">
        <v>608</v>
      </c>
      <c r="L93" s="62" t="s">
        <v>609</v>
      </c>
      <c r="M93" s="62" t="s">
        <v>598</v>
      </c>
      <c r="N93" s="62" t="s">
        <v>67</v>
      </c>
      <c r="O93" s="62" t="s">
        <v>604</v>
      </c>
      <c r="P93" s="62" t="s">
        <v>611</v>
      </c>
      <c r="Q93" s="35" t="s">
        <v>601</v>
      </c>
      <c r="R93" s="63">
        <v>2</v>
      </c>
      <c r="S93" s="63">
        <v>1</v>
      </c>
      <c r="T93" s="63">
        <v>1</v>
      </c>
      <c r="U93" s="63">
        <v>1</v>
      </c>
      <c r="V93" s="63">
        <v>2</v>
      </c>
      <c r="W93" s="63">
        <v>0</v>
      </c>
      <c r="X93" s="63">
        <v>2</v>
      </c>
      <c r="Y93" s="63">
        <v>1</v>
      </c>
      <c r="Z93" s="63">
        <v>2</v>
      </c>
      <c r="AA93" s="63">
        <v>1</v>
      </c>
      <c r="AB93" s="63"/>
      <c r="AC93" s="63"/>
      <c r="AD93" s="63"/>
      <c r="AE93" s="63"/>
      <c r="AF93" s="63"/>
      <c r="AG93" s="63"/>
      <c r="AH93" s="63"/>
      <c r="AI93" s="63"/>
      <c r="AJ93" s="64">
        <v>9</v>
      </c>
      <c r="AK93" s="64">
        <v>4</v>
      </c>
      <c r="AL93" s="64">
        <v>5</v>
      </c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6"/>
      <c r="BB93" s="65"/>
      <c r="BC93" s="65"/>
      <c r="BD93" s="65"/>
      <c r="BE93" s="67">
        <v>0</v>
      </c>
      <c r="BF93" s="67">
        <v>0</v>
      </c>
      <c r="BG93" s="67">
        <v>0</v>
      </c>
      <c r="BH93" s="68">
        <v>2</v>
      </c>
      <c r="BI93" s="68">
        <v>1</v>
      </c>
      <c r="BJ93" s="68">
        <v>1</v>
      </c>
      <c r="BK93" s="68">
        <v>1</v>
      </c>
      <c r="BL93" s="68">
        <v>2</v>
      </c>
      <c r="BM93" s="68">
        <v>0</v>
      </c>
      <c r="BN93" s="68">
        <v>2</v>
      </c>
      <c r="BO93" s="68">
        <v>1</v>
      </c>
      <c r="BP93" s="68">
        <v>2</v>
      </c>
      <c r="BQ93" s="68">
        <v>1</v>
      </c>
      <c r="BR93" s="68"/>
      <c r="BS93" s="69"/>
      <c r="BT93" s="69"/>
      <c r="BU93" s="69"/>
      <c r="BV93" s="69"/>
      <c r="BW93" s="69"/>
      <c r="BX93" s="69"/>
      <c r="BY93" s="69"/>
      <c r="BZ93" s="70">
        <v>9</v>
      </c>
      <c r="CA93" s="70">
        <v>4</v>
      </c>
      <c r="CB93" s="70">
        <v>5</v>
      </c>
      <c r="CC93" s="71"/>
      <c r="CD93" s="71"/>
      <c r="CE93" s="71"/>
      <c r="CF93" s="71"/>
      <c r="CG93" s="71"/>
      <c r="CH93" s="71"/>
      <c r="CI93" s="71"/>
      <c r="CJ93" s="71"/>
      <c r="CK93" s="71"/>
      <c r="CL93" s="68">
        <v>1</v>
      </c>
      <c r="CM93" s="68">
        <v>12345</v>
      </c>
      <c r="CN93" s="72">
        <v>1</v>
      </c>
      <c r="CO93" s="73"/>
      <c r="CP93" s="73"/>
      <c r="CQ93" s="73"/>
      <c r="CR93" s="73"/>
      <c r="CS93" s="74"/>
      <c r="CT93" s="105"/>
      <c r="CU93" s="59"/>
    </row>
    <row r="94" spans="1:99" ht="13.5" customHeight="1">
      <c r="A94" s="60" t="s">
        <v>77</v>
      </c>
      <c r="B94" s="61" t="s">
        <v>66</v>
      </c>
      <c r="C94" s="61"/>
      <c r="D94" s="62"/>
      <c r="E94" s="62" t="s">
        <v>324</v>
      </c>
      <c r="F94" s="61" t="s">
        <v>434</v>
      </c>
      <c r="G94" s="62" t="s">
        <v>78</v>
      </c>
      <c r="H94" s="62" t="s">
        <v>78</v>
      </c>
      <c r="I94" s="62" t="s">
        <v>539</v>
      </c>
      <c r="J94" s="61" t="s">
        <v>547</v>
      </c>
      <c r="K94" s="62" t="s">
        <v>608</v>
      </c>
      <c r="L94" s="62" t="s">
        <v>609</v>
      </c>
      <c r="M94" s="62" t="s">
        <v>598</v>
      </c>
      <c r="N94" s="62" t="s">
        <v>599</v>
      </c>
      <c r="O94" s="62" t="s">
        <v>604</v>
      </c>
      <c r="P94" s="62" t="s">
        <v>611</v>
      </c>
      <c r="Q94" s="35" t="s">
        <v>601</v>
      </c>
      <c r="R94" s="63">
        <v>3</v>
      </c>
      <c r="S94" s="63">
        <v>2</v>
      </c>
      <c r="T94" s="63">
        <v>2</v>
      </c>
      <c r="U94" s="63">
        <v>0</v>
      </c>
      <c r="V94" s="63">
        <v>5</v>
      </c>
      <c r="W94" s="63">
        <v>3</v>
      </c>
      <c r="X94" s="63">
        <v>3</v>
      </c>
      <c r="Y94" s="63">
        <v>2</v>
      </c>
      <c r="Z94" s="63">
        <v>6</v>
      </c>
      <c r="AA94" s="63">
        <v>3</v>
      </c>
      <c r="AB94" s="63">
        <v>1</v>
      </c>
      <c r="AC94" s="63">
        <v>0</v>
      </c>
      <c r="AD94" s="63">
        <v>2</v>
      </c>
      <c r="AE94" s="63">
        <v>1</v>
      </c>
      <c r="AF94" s="63">
        <v>3</v>
      </c>
      <c r="AG94" s="63">
        <v>2</v>
      </c>
      <c r="AH94" s="63">
        <v>5</v>
      </c>
      <c r="AI94" s="63">
        <v>2</v>
      </c>
      <c r="AJ94" s="64">
        <v>30</v>
      </c>
      <c r="AK94" s="64">
        <v>15</v>
      </c>
      <c r="AL94" s="64">
        <v>15</v>
      </c>
      <c r="AM94" s="65">
        <v>1</v>
      </c>
      <c r="AN94" s="65">
        <v>0</v>
      </c>
      <c r="AO94" s="65">
        <v>1</v>
      </c>
      <c r="AP94" s="65">
        <v>0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6"/>
      <c r="BB94" s="65"/>
      <c r="BC94" s="65"/>
      <c r="BD94" s="65"/>
      <c r="BE94" s="67">
        <v>2</v>
      </c>
      <c r="BF94" s="67">
        <v>0</v>
      </c>
      <c r="BG94" s="67">
        <v>2</v>
      </c>
      <c r="BH94" s="68">
        <v>3</v>
      </c>
      <c r="BI94" s="68">
        <v>2</v>
      </c>
      <c r="BJ94" s="68">
        <v>2</v>
      </c>
      <c r="BK94" s="68">
        <v>0</v>
      </c>
      <c r="BL94" s="68">
        <v>5</v>
      </c>
      <c r="BM94" s="68">
        <v>3</v>
      </c>
      <c r="BN94" s="68">
        <v>3</v>
      </c>
      <c r="BO94" s="68">
        <v>2</v>
      </c>
      <c r="BP94" s="68">
        <v>6</v>
      </c>
      <c r="BQ94" s="68">
        <v>3</v>
      </c>
      <c r="BR94" s="68">
        <v>1</v>
      </c>
      <c r="BS94" s="69">
        <v>0</v>
      </c>
      <c r="BT94" s="69">
        <v>2</v>
      </c>
      <c r="BU94" s="69">
        <v>1</v>
      </c>
      <c r="BV94" s="69">
        <v>3</v>
      </c>
      <c r="BW94" s="69">
        <v>2</v>
      </c>
      <c r="BX94" s="69">
        <v>5</v>
      </c>
      <c r="BY94" s="69">
        <v>2</v>
      </c>
      <c r="BZ94" s="70">
        <v>30</v>
      </c>
      <c r="CA94" s="70">
        <v>15</v>
      </c>
      <c r="CB94" s="70">
        <v>15</v>
      </c>
      <c r="CC94" s="71"/>
      <c r="CD94" s="71"/>
      <c r="CE94" s="71"/>
      <c r="CF94" s="71"/>
      <c r="CG94" s="71"/>
      <c r="CH94" s="71"/>
      <c r="CI94" s="71"/>
      <c r="CJ94" s="71"/>
      <c r="CK94" s="71"/>
      <c r="CL94" s="68">
        <v>2</v>
      </c>
      <c r="CM94" s="68">
        <v>123456789</v>
      </c>
      <c r="CN94" s="72">
        <v>2</v>
      </c>
      <c r="CO94" s="73"/>
      <c r="CP94" s="73"/>
      <c r="CQ94" s="73"/>
      <c r="CR94" s="73"/>
      <c r="CS94" s="74"/>
      <c r="CT94" s="105"/>
      <c r="CU94" s="59"/>
    </row>
    <row r="95" spans="1:99" ht="13.5" customHeight="1">
      <c r="A95" s="60" t="s">
        <v>77</v>
      </c>
      <c r="B95" s="61" t="s">
        <v>66</v>
      </c>
      <c r="C95" s="61"/>
      <c r="D95" s="62"/>
      <c r="E95" s="62" t="s">
        <v>325</v>
      </c>
      <c r="F95" s="61" t="s">
        <v>435</v>
      </c>
      <c r="G95" s="62" t="s">
        <v>78</v>
      </c>
      <c r="H95" s="62" t="s">
        <v>78</v>
      </c>
      <c r="I95" s="62" t="s">
        <v>548</v>
      </c>
      <c r="J95" s="61" t="s">
        <v>548</v>
      </c>
      <c r="K95" s="62" t="s">
        <v>608</v>
      </c>
      <c r="L95" s="62" t="s">
        <v>609</v>
      </c>
      <c r="M95" s="62" t="s">
        <v>598</v>
      </c>
      <c r="N95" s="62" t="s">
        <v>605</v>
      </c>
      <c r="O95" s="62" t="s">
        <v>614</v>
      </c>
      <c r="P95" s="62"/>
      <c r="Q95" s="35" t="s">
        <v>601</v>
      </c>
      <c r="R95" s="63">
        <v>37</v>
      </c>
      <c r="S95" s="63">
        <v>19</v>
      </c>
      <c r="T95" s="63">
        <v>37</v>
      </c>
      <c r="U95" s="63">
        <v>19</v>
      </c>
      <c r="V95" s="63">
        <v>39</v>
      </c>
      <c r="W95" s="63">
        <v>17</v>
      </c>
      <c r="X95" s="63">
        <v>40</v>
      </c>
      <c r="Y95" s="63">
        <v>19</v>
      </c>
      <c r="Z95" s="63">
        <v>50</v>
      </c>
      <c r="AA95" s="63">
        <v>25</v>
      </c>
      <c r="AB95" s="63">
        <v>44</v>
      </c>
      <c r="AC95" s="63">
        <v>21</v>
      </c>
      <c r="AD95" s="63">
        <v>57</v>
      </c>
      <c r="AE95" s="63">
        <v>25</v>
      </c>
      <c r="AF95" s="63">
        <v>62</v>
      </c>
      <c r="AG95" s="63">
        <v>33</v>
      </c>
      <c r="AH95" s="63">
        <v>72</v>
      </c>
      <c r="AI95" s="63">
        <v>30</v>
      </c>
      <c r="AJ95" s="64">
        <f aca="true" t="shared" si="18" ref="AJ95:AJ105">SUM(R95,T95,V95,X95,Z95,AB95,AD95,AF95,AH95)</f>
        <v>438</v>
      </c>
      <c r="AK95" s="64">
        <f aca="true" t="shared" si="19" ref="AK95:AK105">SUM(S95,U95,W95,Y95,AA95,AC95,AE95,AG95,AI95)</f>
        <v>208</v>
      </c>
      <c r="AL95" s="64">
        <f aca="true" t="shared" si="20" ref="AL95:AL105">AJ95-AK95</f>
        <v>230</v>
      </c>
      <c r="AM95" s="65">
        <v>1</v>
      </c>
      <c r="AN95" s="65">
        <v>0</v>
      </c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6"/>
      <c r="BB95" s="65"/>
      <c r="BC95" s="65"/>
      <c r="BD95" s="65"/>
      <c r="BE95" s="67">
        <f aca="true" t="shared" si="21" ref="BE95:BE105">SUM(AM95,AO95,AQ95,AS95,AU95,AW95,AY95,BA95,BC95)</f>
        <v>1</v>
      </c>
      <c r="BF95" s="67">
        <f aca="true" t="shared" si="22" ref="BF95:BF105">SUM(AN95,AP95,AR95,AT95,AV95,AX95,AZ95,BB95,BD95)</f>
        <v>0</v>
      </c>
      <c r="BG95" s="67">
        <f aca="true" t="shared" si="23" ref="BG95:BG105">BE95-BF95</f>
        <v>1</v>
      </c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9"/>
      <c r="BT95" s="69"/>
      <c r="BU95" s="69"/>
      <c r="BV95" s="69"/>
      <c r="BW95" s="69"/>
      <c r="BX95" s="69"/>
      <c r="BY95" s="69"/>
      <c r="BZ95" s="70">
        <f aca="true" t="shared" si="24" ref="BZ95:BZ105">BH95+BJ95+BL95+BN95+BP95+BR95+BT95+BV95+BX95</f>
        <v>0</v>
      </c>
      <c r="CA95" s="70">
        <f aca="true" t="shared" si="25" ref="CA95:CA105">SUM(BI95,BK95,BM95,BO95,BQ95,BS95,BU95,BW95,BY95)</f>
        <v>0</v>
      </c>
      <c r="CB95" s="70">
        <f aca="true" t="shared" si="26" ref="CB95:CB105">BZ95-CA95</f>
        <v>0</v>
      </c>
      <c r="CC95" s="71">
        <v>2</v>
      </c>
      <c r="CD95" s="71">
        <v>2</v>
      </c>
      <c r="CE95" s="71">
        <v>2</v>
      </c>
      <c r="CF95" s="71">
        <v>2</v>
      </c>
      <c r="CG95" s="71">
        <v>2</v>
      </c>
      <c r="CH95" s="71">
        <v>2</v>
      </c>
      <c r="CI95" s="71">
        <v>2</v>
      </c>
      <c r="CJ95" s="71">
        <v>2</v>
      </c>
      <c r="CK95" s="71">
        <v>2</v>
      </c>
      <c r="CL95" s="68"/>
      <c r="CM95" s="68"/>
      <c r="CN95" s="72">
        <f aca="true" t="shared" si="27" ref="CN95:CN105">SUM(CC95:CL95)</f>
        <v>18</v>
      </c>
      <c r="CO95" s="73"/>
      <c r="CP95" s="73"/>
      <c r="CQ95" s="73"/>
      <c r="CR95" s="73"/>
      <c r="CS95" s="74"/>
      <c r="CT95" s="105" t="s">
        <v>706</v>
      </c>
      <c r="CU95" s="59" t="s">
        <v>707</v>
      </c>
    </row>
    <row r="96" spans="1:99" ht="13.5" customHeight="1">
      <c r="A96" s="60" t="s">
        <v>77</v>
      </c>
      <c r="B96" s="61" t="s">
        <v>66</v>
      </c>
      <c r="C96" s="61"/>
      <c r="D96" s="62"/>
      <c r="E96" s="62" t="s">
        <v>326</v>
      </c>
      <c r="F96" s="61" t="s">
        <v>435</v>
      </c>
      <c r="G96" s="62" t="s">
        <v>78</v>
      </c>
      <c r="H96" s="62" t="s">
        <v>78</v>
      </c>
      <c r="I96" s="62" t="s">
        <v>548</v>
      </c>
      <c r="J96" s="61" t="s">
        <v>549</v>
      </c>
      <c r="K96" s="62" t="s">
        <v>608</v>
      </c>
      <c r="L96" s="62" t="s">
        <v>609</v>
      </c>
      <c r="M96" s="62" t="s">
        <v>598</v>
      </c>
      <c r="N96" s="62" t="s">
        <v>67</v>
      </c>
      <c r="O96" s="62" t="s">
        <v>604</v>
      </c>
      <c r="P96" s="62" t="s">
        <v>325</v>
      </c>
      <c r="Q96" s="35" t="s">
        <v>601</v>
      </c>
      <c r="R96" s="63">
        <v>4</v>
      </c>
      <c r="S96" s="63">
        <v>2</v>
      </c>
      <c r="T96" s="63">
        <v>5</v>
      </c>
      <c r="U96" s="63">
        <v>3</v>
      </c>
      <c r="V96" s="63">
        <v>11</v>
      </c>
      <c r="W96" s="63">
        <v>4</v>
      </c>
      <c r="X96" s="63">
        <v>3</v>
      </c>
      <c r="Y96" s="63">
        <v>1</v>
      </c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4">
        <f t="shared" si="18"/>
        <v>23</v>
      </c>
      <c r="AK96" s="64">
        <f t="shared" si="19"/>
        <v>10</v>
      </c>
      <c r="AL96" s="64">
        <f t="shared" si="20"/>
        <v>13</v>
      </c>
      <c r="AM96" s="65"/>
      <c r="AN96" s="65"/>
      <c r="AO96" s="65"/>
      <c r="AP96" s="65"/>
      <c r="AQ96" s="65">
        <v>2</v>
      </c>
      <c r="AR96" s="65">
        <v>1</v>
      </c>
      <c r="AS96" s="65"/>
      <c r="AT96" s="65"/>
      <c r="AU96" s="65"/>
      <c r="AV96" s="65"/>
      <c r="AW96" s="65"/>
      <c r="AX96" s="65"/>
      <c r="AY96" s="65"/>
      <c r="AZ96" s="65"/>
      <c r="BA96" s="66"/>
      <c r="BB96" s="65"/>
      <c r="BC96" s="65"/>
      <c r="BD96" s="65"/>
      <c r="BE96" s="67">
        <f t="shared" si="21"/>
        <v>2</v>
      </c>
      <c r="BF96" s="67">
        <f t="shared" si="22"/>
        <v>1</v>
      </c>
      <c r="BG96" s="67">
        <f t="shared" si="23"/>
        <v>1</v>
      </c>
      <c r="BH96" s="68">
        <v>4</v>
      </c>
      <c r="BI96" s="68">
        <v>2</v>
      </c>
      <c r="BJ96" s="68">
        <v>5</v>
      </c>
      <c r="BK96" s="68">
        <v>3</v>
      </c>
      <c r="BL96" s="68">
        <v>11</v>
      </c>
      <c r="BM96" s="68">
        <v>4</v>
      </c>
      <c r="BN96" s="68">
        <v>3</v>
      </c>
      <c r="BO96" s="68">
        <v>1</v>
      </c>
      <c r="BP96" s="68"/>
      <c r="BQ96" s="68"/>
      <c r="BR96" s="68"/>
      <c r="BS96" s="69"/>
      <c r="BT96" s="69"/>
      <c r="BU96" s="69"/>
      <c r="BV96" s="69"/>
      <c r="BW96" s="69"/>
      <c r="BX96" s="69"/>
      <c r="BY96" s="69"/>
      <c r="BZ96" s="70">
        <f t="shared" si="24"/>
        <v>23</v>
      </c>
      <c r="CA96" s="70">
        <f t="shared" si="25"/>
        <v>10</v>
      </c>
      <c r="CB96" s="70">
        <f t="shared" si="26"/>
        <v>13</v>
      </c>
      <c r="CC96" s="71"/>
      <c r="CD96" s="71"/>
      <c r="CE96" s="71"/>
      <c r="CF96" s="71"/>
      <c r="CG96" s="71"/>
      <c r="CH96" s="71"/>
      <c r="CI96" s="71"/>
      <c r="CJ96" s="71"/>
      <c r="CK96" s="71"/>
      <c r="CL96" s="68">
        <v>2</v>
      </c>
      <c r="CM96" s="68">
        <v>13.24</v>
      </c>
      <c r="CN96" s="72">
        <f t="shared" si="27"/>
        <v>2</v>
      </c>
      <c r="CO96" s="73"/>
      <c r="CP96" s="73"/>
      <c r="CQ96" s="73"/>
      <c r="CR96" s="73"/>
      <c r="CS96" s="74"/>
      <c r="CT96" s="105"/>
      <c r="CU96" s="59"/>
    </row>
    <row r="97" spans="1:99" ht="13.5" customHeight="1">
      <c r="A97" s="60" t="s">
        <v>77</v>
      </c>
      <c r="B97" s="61" t="s">
        <v>66</v>
      </c>
      <c r="C97" s="61"/>
      <c r="D97" s="62"/>
      <c r="E97" s="62" t="s">
        <v>327</v>
      </c>
      <c r="F97" s="61" t="s">
        <v>436</v>
      </c>
      <c r="G97" s="62" t="s">
        <v>78</v>
      </c>
      <c r="H97" s="62" t="s">
        <v>78</v>
      </c>
      <c r="I97" s="62" t="s">
        <v>548</v>
      </c>
      <c r="J97" s="61" t="s">
        <v>550</v>
      </c>
      <c r="K97" s="62" t="s">
        <v>608</v>
      </c>
      <c r="L97" s="62" t="s">
        <v>609</v>
      </c>
      <c r="M97" s="62" t="s">
        <v>598</v>
      </c>
      <c r="N97" s="62" t="s">
        <v>599</v>
      </c>
      <c r="O97" s="62" t="s">
        <v>600</v>
      </c>
      <c r="P97" s="62"/>
      <c r="Q97" s="35" t="s">
        <v>601</v>
      </c>
      <c r="R97" s="63">
        <v>23</v>
      </c>
      <c r="S97" s="63">
        <v>12</v>
      </c>
      <c r="T97" s="63">
        <v>23</v>
      </c>
      <c r="U97" s="63">
        <v>12</v>
      </c>
      <c r="V97" s="63">
        <v>15</v>
      </c>
      <c r="W97" s="63">
        <v>6</v>
      </c>
      <c r="X97" s="63">
        <v>29</v>
      </c>
      <c r="Y97" s="63">
        <v>20</v>
      </c>
      <c r="Z97" s="63">
        <v>29</v>
      </c>
      <c r="AA97" s="63">
        <v>19</v>
      </c>
      <c r="AB97" s="63">
        <v>25</v>
      </c>
      <c r="AC97" s="63">
        <v>12</v>
      </c>
      <c r="AD97" s="63">
        <v>26</v>
      </c>
      <c r="AE97" s="63">
        <v>14</v>
      </c>
      <c r="AF97" s="63">
        <v>27</v>
      </c>
      <c r="AG97" s="63">
        <v>15</v>
      </c>
      <c r="AH97" s="63">
        <v>33</v>
      </c>
      <c r="AI97" s="63">
        <v>19</v>
      </c>
      <c r="AJ97" s="64">
        <f t="shared" si="18"/>
        <v>230</v>
      </c>
      <c r="AK97" s="64">
        <f t="shared" si="19"/>
        <v>129</v>
      </c>
      <c r="AL97" s="64">
        <f t="shared" si="20"/>
        <v>101</v>
      </c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>
        <v>1</v>
      </c>
      <c r="AX97" s="65">
        <v>1</v>
      </c>
      <c r="AY97" s="65">
        <v>1</v>
      </c>
      <c r="AZ97" s="65">
        <v>1</v>
      </c>
      <c r="BA97" s="66"/>
      <c r="BB97" s="65"/>
      <c r="BC97" s="65"/>
      <c r="BD97" s="65"/>
      <c r="BE97" s="67">
        <f t="shared" si="21"/>
        <v>2</v>
      </c>
      <c r="BF97" s="67">
        <f t="shared" si="22"/>
        <v>2</v>
      </c>
      <c r="BG97" s="67">
        <f t="shared" si="23"/>
        <v>0</v>
      </c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9"/>
      <c r="BT97" s="69"/>
      <c r="BU97" s="69"/>
      <c r="BV97" s="69"/>
      <c r="BW97" s="69"/>
      <c r="BX97" s="69"/>
      <c r="BY97" s="69"/>
      <c r="BZ97" s="70">
        <f t="shared" si="24"/>
        <v>0</v>
      </c>
      <c r="CA97" s="70">
        <f t="shared" si="25"/>
        <v>0</v>
      </c>
      <c r="CB97" s="70">
        <f t="shared" si="26"/>
        <v>0</v>
      </c>
      <c r="CC97" s="71">
        <v>1</v>
      </c>
      <c r="CD97" s="71">
        <v>1</v>
      </c>
      <c r="CE97" s="71">
        <v>1</v>
      </c>
      <c r="CF97" s="71">
        <v>1</v>
      </c>
      <c r="CG97" s="71">
        <v>2</v>
      </c>
      <c r="CH97" s="71">
        <v>1</v>
      </c>
      <c r="CI97" s="71">
        <v>1</v>
      </c>
      <c r="CJ97" s="71">
        <v>1</v>
      </c>
      <c r="CK97" s="71">
        <v>2</v>
      </c>
      <c r="CL97" s="68"/>
      <c r="CM97" s="68"/>
      <c r="CN97" s="72">
        <f t="shared" si="27"/>
        <v>11</v>
      </c>
      <c r="CO97" s="73"/>
      <c r="CP97" s="73"/>
      <c r="CQ97" s="73"/>
      <c r="CR97" s="73"/>
      <c r="CS97" s="74"/>
      <c r="CT97" s="105" t="s">
        <v>708</v>
      </c>
      <c r="CU97" s="59" t="s">
        <v>709</v>
      </c>
    </row>
    <row r="98" spans="1:99" ht="13.5" customHeight="1">
      <c r="A98" s="60" t="s">
        <v>77</v>
      </c>
      <c r="B98" s="61" t="s">
        <v>66</v>
      </c>
      <c r="C98" s="61"/>
      <c r="D98" s="62"/>
      <c r="E98" s="62" t="s">
        <v>328</v>
      </c>
      <c r="F98" s="61" t="s">
        <v>437</v>
      </c>
      <c r="G98" s="62" t="s">
        <v>78</v>
      </c>
      <c r="H98" s="62" t="s">
        <v>78</v>
      </c>
      <c r="I98" s="62" t="s">
        <v>548</v>
      </c>
      <c r="J98" s="61" t="s">
        <v>551</v>
      </c>
      <c r="K98" s="62" t="s">
        <v>608</v>
      </c>
      <c r="L98" s="62" t="s">
        <v>609</v>
      </c>
      <c r="M98" s="62" t="s">
        <v>598</v>
      </c>
      <c r="N98" s="62" t="s">
        <v>599</v>
      </c>
      <c r="O98" s="62" t="s">
        <v>600</v>
      </c>
      <c r="P98" s="62"/>
      <c r="Q98" s="35" t="s">
        <v>601</v>
      </c>
      <c r="R98" s="63">
        <v>3</v>
      </c>
      <c r="S98" s="63">
        <v>1</v>
      </c>
      <c r="T98" s="63">
        <v>8</v>
      </c>
      <c r="U98" s="63">
        <v>4</v>
      </c>
      <c r="V98" s="63">
        <v>3</v>
      </c>
      <c r="W98" s="63">
        <v>1</v>
      </c>
      <c r="X98" s="63">
        <v>6</v>
      </c>
      <c r="Y98" s="63">
        <v>4</v>
      </c>
      <c r="Z98" s="63">
        <v>6</v>
      </c>
      <c r="AA98" s="63">
        <v>3</v>
      </c>
      <c r="AB98" s="63">
        <v>4</v>
      </c>
      <c r="AC98" s="63">
        <v>3</v>
      </c>
      <c r="AD98" s="63">
        <v>5</v>
      </c>
      <c r="AE98" s="63">
        <v>2</v>
      </c>
      <c r="AF98" s="63">
        <v>8</v>
      </c>
      <c r="AG98" s="63">
        <v>3</v>
      </c>
      <c r="AH98" s="63">
        <v>8</v>
      </c>
      <c r="AI98" s="63">
        <v>6</v>
      </c>
      <c r="AJ98" s="64">
        <f t="shared" si="18"/>
        <v>51</v>
      </c>
      <c r="AK98" s="64">
        <f t="shared" si="19"/>
        <v>27</v>
      </c>
      <c r="AL98" s="64">
        <f t="shared" si="20"/>
        <v>24</v>
      </c>
      <c r="AM98" s="65"/>
      <c r="AN98" s="65"/>
      <c r="AO98" s="65">
        <v>1</v>
      </c>
      <c r="AP98" s="65">
        <v>0</v>
      </c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6"/>
      <c r="BB98" s="65"/>
      <c r="BC98" s="65"/>
      <c r="BD98" s="65"/>
      <c r="BE98" s="67">
        <f t="shared" si="21"/>
        <v>1</v>
      </c>
      <c r="BF98" s="67">
        <f t="shared" si="22"/>
        <v>0</v>
      </c>
      <c r="BG98" s="67">
        <f t="shared" si="23"/>
        <v>1</v>
      </c>
      <c r="BH98" s="68">
        <v>3</v>
      </c>
      <c r="BI98" s="68">
        <v>1</v>
      </c>
      <c r="BJ98" s="68">
        <v>8</v>
      </c>
      <c r="BK98" s="68">
        <v>4</v>
      </c>
      <c r="BL98" s="68">
        <v>3</v>
      </c>
      <c r="BM98" s="68">
        <v>1</v>
      </c>
      <c r="BN98" s="68">
        <v>6</v>
      </c>
      <c r="BO98" s="68">
        <v>4</v>
      </c>
      <c r="BP98" s="68">
        <v>6</v>
      </c>
      <c r="BQ98" s="68">
        <v>3</v>
      </c>
      <c r="BR98" s="68">
        <v>4</v>
      </c>
      <c r="BS98" s="69">
        <v>3</v>
      </c>
      <c r="BT98" s="69">
        <v>5</v>
      </c>
      <c r="BU98" s="69">
        <v>2</v>
      </c>
      <c r="BV98" s="69">
        <v>8</v>
      </c>
      <c r="BW98" s="69">
        <v>3</v>
      </c>
      <c r="BX98" s="69">
        <v>8</v>
      </c>
      <c r="BY98" s="69">
        <v>6</v>
      </c>
      <c r="BZ98" s="70">
        <f t="shared" si="24"/>
        <v>51</v>
      </c>
      <c r="CA98" s="70">
        <f t="shared" si="25"/>
        <v>27</v>
      </c>
      <c r="CB98" s="70">
        <f t="shared" si="26"/>
        <v>24</v>
      </c>
      <c r="CC98" s="71"/>
      <c r="CD98" s="71"/>
      <c r="CE98" s="71"/>
      <c r="CF98" s="71"/>
      <c r="CG98" s="71"/>
      <c r="CH98" s="71"/>
      <c r="CI98" s="71"/>
      <c r="CJ98" s="71"/>
      <c r="CK98" s="71"/>
      <c r="CL98" s="68">
        <v>4</v>
      </c>
      <c r="CM98" s="68" t="s">
        <v>909</v>
      </c>
      <c r="CN98" s="72">
        <f t="shared" si="27"/>
        <v>4</v>
      </c>
      <c r="CO98" s="73"/>
      <c r="CP98" s="73"/>
      <c r="CQ98" s="73"/>
      <c r="CR98" s="73"/>
      <c r="CS98" s="74"/>
      <c r="CT98" s="105"/>
      <c r="CU98" s="59"/>
    </row>
    <row r="99" spans="1:99" ht="13.5" customHeight="1">
      <c r="A99" s="60" t="s">
        <v>77</v>
      </c>
      <c r="B99" s="61" t="s">
        <v>66</v>
      </c>
      <c r="C99" s="61"/>
      <c r="D99" s="62"/>
      <c r="E99" s="62" t="s">
        <v>329</v>
      </c>
      <c r="F99" s="61" t="s">
        <v>438</v>
      </c>
      <c r="G99" s="62" t="s">
        <v>78</v>
      </c>
      <c r="H99" s="62" t="s">
        <v>78</v>
      </c>
      <c r="I99" s="62" t="s">
        <v>548</v>
      </c>
      <c r="J99" s="61" t="s">
        <v>552</v>
      </c>
      <c r="K99" s="62" t="s">
        <v>608</v>
      </c>
      <c r="L99" s="62" t="s">
        <v>609</v>
      </c>
      <c r="M99" s="62" t="s">
        <v>598</v>
      </c>
      <c r="N99" s="62" t="s">
        <v>599</v>
      </c>
      <c r="O99" s="62" t="s">
        <v>600</v>
      </c>
      <c r="P99" s="62"/>
      <c r="Q99" s="35" t="s">
        <v>601</v>
      </c>
      <c r="R99" s="63">
        <v>19</v>
      </c>
      <c r="S99" s="63">
        <v>13</v>
      </c>
      <c r="T99" s="63">
        <v>26</v>
      </c>
      <c r="U99" s="63">
        <v>13</v>
      </c>
      <c r="V99" s="63">
        <v>20</v>
      </c>
      <c r="W99" s="63">
        <v>13</v>
      </c>
      <c r="X99" s="63">
        <v>25</v>
      </c>
      <c r="Y99" s="63">
        <v>12</v>
      </c>
      <c r="Z99" s="63">
        <v>20</v>
      </c>
      <c r="AA99" s="63">
        <v>9</v>
      </c>
      <c r="AB99" s="63">
        <v>23</v>
      </c>
      <c r="AC99" s="63">
        <v>9</v>
      </c>
      <c r="AD99" s="63">
        <v>17</v>
      </c>
      <c r="AE99" s="63">
        <v>12</v>
      </c>
      <c r="AF99" s="63">
        <v>24</v>
      </c>
      <c r="AG99" s="63">
        <v>12</v>
      </c>
      <c r="AH99" s="63">
        <v>26</v>
      </c>
      <c r="AI99" s="63">
        <v>12</v>
      </c>
      <c r="AJ99" s="64">
        <f t="shared" si="18"/>
        <v>200</v>
      </c>
      <c r="AK99" s="64">
        <f t="shared" si="19"/>
        <v>105</v>
      </c>
      <c r="AL99" s="64">
        <f t="shared" si="20"/>
        <v>95</v>
      </c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6">
        <v>1</v>
      </c>
      <c r="BB99" s="65">
        <v>0</v>
      </c>
      <c r="BC99" s="65"/>
      <c r="BD99" s="65"/>
      <c r="BE99" s="67">
        <f t="shared" si="21"/>
        <v>1</v>
      </c>
      <c r="BF99" s="67">
        <f t="shared" si="22"/>
        <v>0</v>
      </c>
      <c r="BG99" s="67">
        <f t="shared" si="23"/>
        <v>1</v>
      </c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9"/>
      <c r="BT99" s="69"/>
      <c r="BU99" s="69"/>
      <c r="BV99" s="69"/>
      <c r="BW99" s="69"/>
      <c r="BX99" s="69"/>
      <c r="BY99" s="69"/>
      <c r="BZ99" s="70">
        <f t="shared" si="24"/>
        <v>0</v>
      </c>
      <c r="CA99" s="70">
        <f t="shared" si="25"/>
        <v>0</v>
      </c>
      <c r="CB99" s="70">
        <f t="shared" si="26"/>
        <v>0</v>
      </c>
      <c r="CC99" s="71">
        <v>1</v>
      </c>
      <c r="CD99" s="71">
        <v>1</v>
      </c>
      <c r="CE99" s="71">
        <v>1</v>
      </c>
      <c r="CF99" s="71">
        <v>1</v>
      </c>
      <c r="CG99" s="71">
        <v>1</v>
      </c>
      <c r="CH99" s="71">
        <v>1</v>
      </c>
      <c r="CI99" s="71">
        <v>1</v>
      </c>
      <c r="CJ99" s="71">
        <v>1</v>
      </c>
      <c r="CK99" s="71">
        <v>2</v>
      </c>
      <c r="CL99" s="68"/>
      <c r="CM99" s="68"/>
      <c r="CN99" s="72">
        <f t="shared" si="27"/>
        <v>10</v>
      </c>
      <c r="CO99" s="73"/>
      <c r="CP99" s="73"/>
      <c r="CQ99" s="73"/>
      <c r="CR99" s="73"/>
      <c r="CS99" s="74"/>
      <c r="CT99" s="105" t="s">
        <v>710</v>
      </c>
      <c r="CU99" s="59" t="s">
        <v>711</v>
      </c>
    </row>
    <row r="100" spans="1:99" ht="13.5" customHeight="1">
      <c r="A100" s="60" t="s">
        <v>77</v>
      </c>
      <c r="B100" s="61" t="s">
        <v>66</v>
      </c>
      <c r="C100" s="61"/>
      <c r="D100" s="62"/>
      <c r="E100" s="62" t="s">
        <v>330</v>
      </c>
      <c r="F100" s="61" t="s">
        <v>439</v>
      </c>
      <c r="G100" s="62" t="s">
        <v>78</v>
      </c>
      <c r="H100" s="62" t="s">
        <v>78</v>
      </c>
      <c r="I100" s="62" t="s">
        <v>548</v>
      </c>
      <c r="J100" s="61" t="s">
        <v>553</v>
      </c>
      <c r="K100" s="62" t="s">
        <v>608</v>
      </c>
      <c r="L100" s="62" t="s">
        <v>609</v>
      </c>
      <c r="M100" s="62" t="s">
        <v>598</v>
      </c>
      <c r="N100" s="62" t="s">
        <v>599</v>
      </c>
      <c r="O100" s="62" t="s">
        <v>600</v>
      </c>
      <c r="P100" s="62"/>
      <c r="Q100" s="35" t="s">
        <v>601</v>
      </c>
      <c r="R100" s="63">
        <v>15</v>
      </c>
      <c r="S100" s="63">
        <v>4</v>
      </c>
      <c r="T100" s="63">
        <v>17</v>
      </c>
      <c r="U100" s="63">
        <v>6</v>
      </c>
      <c r="V100" s="63">
        <v>11</v>
      </c>
      <c r="W100" s="63">
        <v>4</v>
      </c>
      <c r="X100" s="63">
        <v>27</v>
      </c>
      <c r="Y100" s="63">
        <v>11</v>
      </c>
      <c r="Z100" s="63">
        <v>14</v>
      </c>
      <c r="AA100" s="63">
        <v>6</v>
      </c>
      <c r="AB100" s="63">
        <v>17</v>
      </c>
      <c r="AC100" s="63">
        <v>8</v>
      </c>
      <c r="AD100" s="63">
        <v>17</v>
      </c>
      <c r="AE100" s="63">
        <v>10</v>
      </c>
      <c r="AF100" s="63">
        <v>27</v>
      </c>
      <c r="AG100" s="63">
        <v>8</v>
      </c>
      <c r="AH100" s="63">
        <v>36</v>
      </c>
      <c r="AI100" s="63">
        <v>18</v>
      </c>
      <c r="AJ100" s="64">
        <f t="shared" si="18"/>
        <v>181</v>
      </c>
      <c r="AK100" s="64">
        <f t="shared" si="19"/>
        <v>75</v>
      </c>
      <c r="AL100" s="64">
        <f t="shared" si="20"/>
        <v>106</v>
      </c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>
        <v>1</v>
      </c>
      <c r="AX100" s="65">
        <v>0</v>
      </c>
      <c r="AY100" s="65"/>
      <c r="AZ100" s="65"/>
      <c r="BA100" s="66"/>
      <c r="BB100" s="65"/>
      <c r="BC100" s="65"/>
      <c r="BD100" s="65"/>
      <c r="BE100" s="67">
        <f t="shared" si="21"/>
        <v>1</v>
      </c>
      <c r="BF100" s="67">
        <f t="shared" si="22"/>
        <v>0</v>
      </c>
      <c r="BG100" s="67">
        <f t="shared" si="23"/>
        <v>1</v>
      </c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9"/>
      <c r="BT100" s="69"/>
      <c r="BU100" s="69"/>
      <c r="BV100" s="69"/>
      <c r="BW100" s="69"/>
      <c r="BX100" s="69"/>
      <c r="BY100" s="69"/>
      <c r="BZ100" s="70">
        <f t="shared" si="24"/>
        <v>0</v>
      </c>
      <c r="CA100" s="70">
        <f t="shared" si="25"/>
        <v>0</v>
      </c>
      <c r="CB100" s="70">
        <f t="shared" si="26"/>
        <v>0</v>
      </c>
      <c r="CC100" s="71">
        <v>1</v>
      </c>
      <c r="CD100" s="71">
        <v>1</v>
      </c>
      <c r="CE100" s="71">
        <v>1</v>
      </c>
      <c r="CF100" s="71">
        <v>1</v>
      </c>
      <c r="CG100" s="71">
        <v>1</v>
      </c>
      <c r="CH100" s="71">
        <v>1</v>
      </c>
      <c r="CI100" s="71">
        <v>1</v>
      </c>
      <c r="CJ100" s="71">
        <v>1</v>
      </c>
      <c r="CK100" s="71">
        <v>2</v>
      </c>
      <c r="CL100" s="68"/>
      <c r="CM100" s="68"/>
      <c r="CN100" s="72">
        <f t="shared" si="27"/>
        <v>10</v>
      </c>
      <c r="CO100" s="73"/>
      <c r="CP100" s="73"/>
      <c r="CQ100" s="73"/>
      <c r="CR100" s="73"/>
      <c r="CS100" s="74"/>
      <c r="CT100" s="105" t="s">
        <v>712</v>
      </c>
      <c r="CU100" s="59" t="s">
        <v>713</v>
      </c>
    </row>
    <row r="101" spans="1:99" ht="13.5" customHeight="1">
      <c r="A101" s="60" t="s">
        <v>77</v>
      </c>
      <c r="B101" s="61" t="s">
        <v>66</v>
      </c>
      <c r="C101" s="61"/>
      <c r="D101" s="62"/>
      <c r="E101" s="62" t="s">
        <v>331</v>
      </c>
      <c r="F101" s="61" t="s">
        <v>440</v>
      </c>
      <c r="G101" s="62" t="s">
        <v>78</v>
      </c>
      <c r="H101" s="62" t="s">
        <v>78</v>
      </c>
      <c r="I101" s="62" t="s">
        <v>548</v>
      </c>
      <c r="J101" s="61" t="s">
        <v>554</v>
      </c>
      <c r="K101" s="62" t="s">
        <v>608</v>
      </c>
      <c r="L101" s="62" t="s">
        <v>609</v>
      </c>
      <c r="M101" s="62" t="s">
        <v>598</v>
      </c>
      <c r="N101" s="62" t="s">
        <v>599</v>
      </c>
      <c r="O101" s="62" t="s">
        <v>600</v>
      </c>
      <c r="P101" s="62"/>
      <c r="Q101" s="35" t="s">
        <v>601</v>
      </c>
      <c r="R101" s="63">
        <v>11</v>
      </c>
      <c r="S101" s="63">
        <v>6</v>
      </c>
      <c r="T101" s="63">
        <v>15</v>
      </c>
      <c r="U101" s="63">
        <v>11</v>
      </c>
      <c r="V101" s="63">
        <v>9</v>
      </c>
      <c r="W101" s="63">
        <v>7</v>
      </c>
      <c r="X101" s="63">
        <v>13</v>
      </c>
      <c r="Y101" s="63">
        <v>3</v>
      </c>
      <c r="Z101" s="63">
        <v>12</v>
      </c>
      <c r="AA101" s="63">
        <v>7</v>
      </c>
      <c r="AB101" s="63">
        <v>18</v>
      </c>
      <c r="AC101" s="63">
        <v>8</v>
      </c>
      <c r="AD101" s="63">
        <v>14</v>
      </c>
      <c r="AE101" s="63">
        <v>5</v>
      </c>
      <c r="AF101" s="63">
        <v>14</v>
      </c>
      <c r="AG101" s="63">
        <v>6</v>
      </c>
      <c r="AH101" s="63">
        <v>25</v>
      </c>
      <c r="AI101" s="63">
        <v>9</v>
      </c>
      <c r="AJ101" s="64">
        <f t="shared" si="18"/>
        <v>131</v>
      </c>
      <c r="AK101" s="64">
        <f t="shared" si="19"/>
        <v>62</v>
      </c>
      <c r="AL101" s="64">
        <f t="shared" si="20"/>
        <v>69</v>
      </c>
      <c r="AM101" s="65"/>
      <c r="AN101" s="65"/>
      <c r="AO101" s="65"/>
      <c r="AP101" s="65"/>
      <c r="AQ101" s="65"/>
      <c r="AR101" s="65"/>
      <c r="AS101" s="65"/>
      <c r="AT101" s="65">
        <v>2</v>
      </c>
      <c r="AU101" s="65">
        <v>2</v>
      </c>
      <c r="AV101" s="65"/>
      <c r="AW101" s="65"/>
      <c r="AX101" s="65">
        <v>2</v>
      </c>
      <c r="AY101" s="65">
        <v>1</v>
      </c>
      <c r="AZ101" s="65">
        <v>2</v>
      </c>
      <c r="BA101" s="66">
        <v>1</v>
      </c>
      <c r="BB101" s="65">
        <v>3</v>
      </c>
      <c r="BC101" s="65">
        <v>1</v>
      </c>
      <c r="BD101" s="65"/>
      <c r="BE101" s="67">
        <f t="shared" si="21"/>
        <v>5</v>
      </c>
      <c r="BF101" s="67">
        <f t="shared" si="22"/>
        <v>9</v>
      </c>
      <c r="BG101" s="67">
        <f t="shared" si="23"/>
        <v>-4</v>
      </c>
      <c r="BH101" s="68"/>
      <c r="BI101" s="68"/>
      <c r="BJ101" s="68"/>
      <c r="BK101" s="68"/>
      <c r="BL101" s="68">
        <v>9</v>
      </c>
      <c r="BM101" s="68">
        <v>7</v>
      </c>
      <c r="BN101" s="68"/>
      <c r="BO101" s="68"/>
      <c r="BP101" s="68">
        <v>12</v>
      </c>
      <c r="BQ101" s="68">
        <v>7</v>
      </c>
      <c r="BR101" s="68"/>
      <c r="BS101" s="69"/>
      <c r="BT101" s="69"/>
      <c r="BU101" s="69"/>
      <c r="BV101" s="69"/>
      <c r="BW101" s="69"/>
      <c r="BX101" s="69"/>
      <c r="BY101" s="69"/>
      <c r="BZ101" s="70">
        <f t="shared" si="24"/>
        <v>21</v>
      </c>
      <c r="CA101" s="70">
        <f t="shared" si="25"/>
        <v>14</v>
      </c>
      <c r="CB101" s="70">
        <f t="shared" si="26"/>
        <v>7</v>
      </c>
      <c r="CC101" s="71">
        <v>1</v>
      </c>
      <c r="CD101" s="71">
        <v>1</v>
      </c>
      <c r="CE101" s="71"/>
      <c r="CF101" s="71">
        <v>1</v>
      </c>
      <c r="CG101" s="71"/>
      <c r="CH101" s="71">
        <v>1</v>
      </c>
      <c r="CI101" s="71">
        <v>1</v>
      </c>
      <c r="CJ101" s="71">
        <v>1</v>
      </c>
      <c r="CK101" s="71">
        <v>1</v>
      </c>
      <c r="CL101" s="68">
        <v>1</v>
      </c>
      <c r="CM101" s="68">
        <v>35</v>
      </c>
      <c r="CN101" s="72">
        <f t="shared" si="27"/>
        <v>8</v>
      </c>
      <c r="CO101" s="73"/>
      <c r="CP101" s="73"/>
      <c r="CQ101" s="73"/>
      <c r="CR101" s="73"/>
      <c r="CS101" s="74"/>
      <c r="CT101" s="105"/>
      <c r="CU101" s="59" t="s">
        <v>714</v>
      </c>
    </row>
    <row r="102" spans="1:99" ht="13.5" customHeight="1">
      <c r="A102" s="60" t="s">
        <v>77</v>
      </c>
      <c r="B102" s="61" t="s">
        <v>66</v>
      </c>
      <c r="C102" s="61"/>
      <c r="D102" s="62"/>
      <c r="E102" s="62" t="s">
        <v>332</v>
      </c>
      <c r="F102" s="61" t="s">
        <v>441</v>
      </c>
      <c r="G102" s="62" t="s">
        <v>78</v>
      </c>
      <c r="H102" s="62" t="s">
        <v>78</v>
      </c>
      <c r="I102" s="62" t="s">
        <v>548</v>
      </c>
      <c r="J102" s="61" t="s">
        <v>555</v>
      </c>
      <c r="K102" s="62" t="s">
        <v>608</v>
      </c>
      <c r="L102" s="62" t="s">
        <v>609</v>
      </c>
      <c r="M102" s="62" t="s">
        <v>598</v>
      </c>
      <c r="N102" s="62" t="s">
        <v>599</v>
      </c>
      <c r="O102" s="62" t="s">
        <v>600</v>
      </c>
      <c r="P102" s="62"/>
      <c r="Q102" s="35" t="s">
        <v>601</v>
      </c>
      <c r="R102" s="63">
        <v>24</v>
      </c>
      <c r="S102" s="63">
        <v>12</v>
      </c>
      <c r="T102" s="63">
        <v>15</v>
      </c>
      <c r="U102" s="63">
        <v>6</v>
      </c>
      <c r="V102" s="63">
        <v>23</v>
      </c>
      <c r="W102" s="63">
        <v>12</v>
      </c>
      <c r="X102" s="63">
        <v>30</v>
      </c>
      <c r="Y102" s="63">
        <v>16</v>
      </c>
      <c r="Z102" s="63">
        <v>20</v>
      </c>
      <c r="AA102" s="63">
        <v>9</v>
      </c>
      <c r="AB102" s="63">
        <v>34</v>
      </c>
      <c r="AC102" s="63">
        <v>20</v>
      </c>
      <c r="AD102" s="63">
        <v>21</v>
      </c>
      <c r="AE102" s="63">
        <v>10</v>
      </c>
      <c r="AF102" s="63">
        <v>35</v>
      </c>
      <c r="AG102" s="63">
        <v>22</v>
      </c>
      <c r="AH102" s="63">
        <v>21</v>
      </c>
      <c r="AI102" s="63">
        <v>9</v>
      </c>
      <c r="AJ102" s="64">
        <f t="shared" si="18"/>
        <v>223</v>
      </c>
      <c r="AK102" s="64">
        <f t="shared" si="19"/>
        <v>116</v>
      </c>
      <c r="AL102" s="64">
        <f t="shared" si="20"/>
        <v>107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6"/>
      <c r="BB102" s="65"/>
      <c r="BC102" s="65"/>
      <c r="BD102" s="65"/>
      <c r="BE102" s="67">
        <f t="shared" si="21"/>
        <v>0</v>
      </c>
      <c r="BF102" s="67">
        <f t="shared" si="22"/>
        <v>0</v>
      </c>
      <c r="BG102" s="67">
        <f t="shared" si="23"/>
        <v>0</v>
      </c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9"/>
      <c r="BT102" s="69"/>
      <c r="BU102" s="69"/>
      <c r="BV102" s="69"/>
      <c r="BW102" s="69"/>
      <c r="BX102" s="69"/>
      <c r="BY102" s="69"/>
      <c r="BZ102" s="70">
        <f t="shared" si="24"/>
        <v>0</v>
      </c>
      <c r="CA102" s="70">
        <f t="shared" si="25"/>
        <v>0</v>
      </c>
      <c r="CB102" s="70">
        <f t="shared" si="26"/>
        <v>0</v>
      </c>
      <c r="CC102" s="71">
        <v>1</v>
      </c>
      <c r="CD102" s="71">
        <v>1</v>
      </c>
      <c r="CE102" s="71">
        <v>1</v>
      </c>
      <c r="CF102" s="71">
        <v>2</v>
      </c>
      <c r="CG102" s="71">
        <v>1</v>
      </c>
      <c r="CH102" s="71">
        <v>2</v>
      </c>
      <c r="CI102" s="71">
        <v>1</v>
      </c>
      <c r="CJ102" s="71">
        <v>2</v>
      </c>
      <c r="CK102" s="71">
        <v>1</v>
      </c>
      <c r="CL102" s="68"/>
      <c r="CM102" s="68"/>
      <c r="CN102" s="72">
        <f t="shared" si="27"/>
        <v>12</v>
      </c>
      <c r="CO102" s="73"/>
      <c r="CP102" s="73"/>
      <c r="CQ102" s="73"/>
      <c r="CR102" s="73"/>
      <c r="CS102" s="74"/>
      <c r="CT102" s="105" t="s">
        <v>715</v>
      </c>
      <c r="CU102" s="59" t="s">
        <v>716</v>
      </c>
    </row>
    <row r="103" spans="1:99" ht="13.5" customHeight="1">
      <c r="A103" s="60" t="s">
        <v>77</v>
      </c>
      <c r="B103" s="61" t="s">
        <v>66</v>
      </c>
      <c r="C103" s="61"/>
      <c r="D103" s="62"/>
      <c r="E103" s="62" t="s">
        <v>333</v>
      </c>
      <c r="F103" s="61" t="s">
        <v>442</v>
      </c>
      <c r="G103" s="62" t="s">
        <v>78</v>
      </c>
      <c r="H103" s="62" t="s">
        <v>78</v>
      </c>
      <c r="I103" s="62" t="s">
        <v>548</v>
      </c>
      <c r="J103" s="61" t="s">
        <v>556</v>
      </c>
      <c r="K103" s="62" t="s">
        <v>608</v>
      </c>
      <c r="L103" s="62" t="s">
        <v>609</v>
      </c>
      <c r="M103" s="62" t="s">
        <v>598</v>
      </c>
      <c r="N103" s="62" t="s">
        <v>605</v>
      </c>
      <c r="O103" s="62" t="s">
        <v>614</v>
      </c>
      <c r="P103" s="62"/>
      <c r="Q103" s="35" t="s">
        <v>601</v>
      </c>
      <c r="R103" s="63">
        <v>43</v>
      </c>
      <c r="S103" s="63">
        <v>18</v>
      </c>
      <c r="T103" s="63">
        <v>35</v>
      </c>
      <c r="U103" s="63">
        <v>17</v>
      </c>
      <c r="V103" s="63">
        <v>38</v>
      </c>
      <c r="W103" s="63">
        <v>20</v>
      </c>
      <c r="X103" s="63">
        <v>40</v>
      </c>
      <c r="Y103" s="63">
        <v>16</v>
      </c>
      <c r="Z103" s="63">
        <v>38</v>
      </c>
      <c r="AA103" s="63">
        <v>24</v>
      </c>
      <c r="AB103" s="63">
        <v>39</v>
      </c>
      <c r="AC103" s="63">
        <v>14</v>
      </c>
      <c r="AD103" s="63">
        <v>53</v>
      </c>
      <c r="AE103" s="63">
        <v>25</v>
      </c>
      <c r="AF103" s="63">
        <v>60</v>
      </c>
      <c r="AG103" s="63">
        <v>31</v>
      </c>
      <c r="AH103" s="63">
        <v>43</v>
      </c>
      <c r="AI103" s="63">
        <v>24</v>
      </c>
      <c r="AJ103" s="64">
        <f t="shared" si="18"/>
        <v>389</v>
      </c>
      <c r="AK103" s="64">
        <f t="shared" si="19"/>
        <v>189</v>
      </c>
      <c r="AL103" s="64">
        <f t="shared" si="20"/>
        <v>200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6">
        <v>2</v>
      </c>
      <c r="BB103" s="65">
        <v>2</v>
      </c>
      <c r="BC103" s="65"/>
      <c r="BD103" s="65"/>
      <c r="BE103" s="67">
        <f t="shared" si="21"/>
        <v>2</v>
      </c>
      <c r="BF103" s="67">
        <f t="shared" si="22"/>
        <v>2</v>
      </c>
      <c r="BG103" s="67">
        <f t="shared" si="23"/>
        <v>0</v>
      </c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9"/>
      <c r="BT103" s="69"/>
      <c r="BU103" s="69"/>
      <c r="BV103" s="69"/>
      <c r="BW103" s="69"/>
      <c r="BX103" s="69"/>
      <c r="BY103" s="69"/>
      <c r="BZ103" s="70">
        <f t="shared" si="24"/>
        <v>0</v>
      </c>
      <c r="CA103" s="70">
        <f t="shared" si="25"/>
        <v>0</v>
      </c>
      <c r="CB103" s="70">
        <f t="shared" si="26"/>
        <v>0</v>
      </c>
      <c r="CC103" s="71">
        <v>1</v>
      </c>
      <c r="CD103" s="71">
        <v>2</v>
      </c>
      <c r="CE103" s="71">
        <v>2</v>
      </c>
      <c r="CF103" s="71">
        <v>2</v>
      </c>
      <c r="CG103" s="71">
        <v>1</v>
      </c>
      <c r="CH103" s="71">
        <v>2</v>
      </c>
      <c r="CI103" s="71">
        <v>2</v>
      </c>
      <c r="CJ103" s="71">
        <v>2</v>
      </c>
      <c r="CK103" s="71">
        <v>2</v>
      </c>
      <c r="CL103" s="68"/>
      <c r="CM103" s="68"/>
      <c r="CN103" s="72">
        <f t="shared" si="27"/>
        <v>16</v>
      </c>
      <c r="CO103" s="73"/>
      <c r="CP103" s="73"/>
      <c r="CQ103" s="73"/>
      <c r="CR103" s="73"/>
      <c r="CS103" s="74"/>
      <c r="CT103" s="105" t="s">
        <v>717</v>
      </c>
      <c r="CU103" s="59" t="s">
        <v>718</v>
      </c>
    </row>
    <row r="104" spans="1:99" ht="13.5" customHeight="1">
      <c r="A104" s="60" t="s">
        <v>77</v>
      </c>
      <c r="B104" s="61" t="s">
        <v>66</v>
      </c>
      <c r="C104" s="61"/>
      <c r="D104" s="62"/>
      <c r="E104" s="62" t="s">
        <v>334</v>
      </c>
      <c r="F104" s="61" t="s">
        <v>442</v>
      </c>
      <c r="G104" s="62" t="s">
        <v>78</v>
      </c>
      <c r="H104" s="62" t="s">
        <v>78</v>
      </c>
      <c r="I104" s="62" t="s">
        <v>548</v>
      </c>
      <c r="J104" s="61" t="s">
        <v>557</v>
      </c>
      <c r="K104" s="62" t="s">
        <v>608</v>
      </c>
      <c r="L104" s="62" t="s">
        <v>609</v>
      </c>
      <c r="M104" s="62" t="s">
        <v>598</v>
      </c>
      <c r="N104" s="62" t="s">
        <v>67</v>
      </c>
      <c r="O104" s="62" t="s">
        <v>604</v>
      </c>
      <c r="P104" s="62" t="s">
        <v>333</v>
      </c>
      <c r="Q104" s="35" t="s">
        <v>601</v>
      </c>
      <c r="R104" s="63">
        <v>3</v>
      </c>
      <c r="S104" s="63">
        <v>1</v>
      </c>
      <c r="T104" s="63">
        <v>9</v>
      </c>
      <c r="U104" s="63">
        <v>3</v>
      </c>
      <c r="V104" s="63">
        <v>10</v>
      </c>
      <c r="W104" s="63">
        <v>8</v>
      </c>
      <c r="X104" s="63">
        <v>6</v>
      </c>
      <c r="Y104" s="63">
        <v>3</v>
      </c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4">
        <f t="shared" si="18"/>
        <v>28</v>
      </c>
      <c r="AK104" s="64">
        <f t="shared" si="19"/>
        <v>15</v>
      </c>
      <c r="AL104" s="64">
        <f t="shared" si="20"/>
        <v>13</v>
      </c>
      <c r="AM104" s="65"/>
      <c r="AN104" s="65"/>
      <c r="AO104" s="65"/>
      <c r="AP104" s="65"/>
      <c r="AQ104" s="65">
        <v>2</v>
      </c>
      <c r="AR104" s="65">
        <v>2</v>
      </c>
      <c r="AS104" s="65"/>
      <c r="AT104" s="65"/>
      <c r="AU104" s="65"/>
      <c r="AV104" s="65"/>
      <c r="AW104" s="65"/>
      <c r="AX104" s="65"/>
      <c r="AY104" s="65"/>
      <c r="AZ104" s="65"/>
      <c r="BA104" s="66"/>
      <c r="BB104" s="65"/>
      <c r="BC104" s="65"/>
      <c r="BD104" s="65"/>
      <c r="BE104" s="67">
        <f t="shared" si="21"/>
        <v>2</v>
      </c>
      <c r="BF104" s="67">
        <f t="shared" si="22"/>
        <v>2</v>
      </c>
      <c r="BG104" s="67">
        <f t="shared" si="23"/>
        <v>0</v>
      </c>
      <c r="BH104" s="68">
        <v>3</v>
      </c>
      <c r="BI104" s="68">
        <v>1</v>
      </c>
      <c r="BJ104" s="68">
        <v>9</v>
      </c>
      <c r="BK104" s="68">
        <v>3</v>
      </c>
      <c r="BL104" s="68">
        <v>10</v>
      </c>
      <c r="BM104" s="68">
        <v>8</v>
      </c>
      <c r="BN104" s="68">
        <v>6</v>
      </c>
      <c r="BO104" s="68">
        <v>3</v>
      </c>
      <c r="BP104" s="68"/>
      <c r="BQ104" s="68"/>
      <c r="BR104" s="68"/>
      <c r="BS104" s="69"/>
      <c r="BT104" s="69"/>
      <c r="BU104" s="69"/>
      <c r="BV104" s="69"/>
      <c r="BW104" s="69"/>
      <c r="BX104" s="69"/>
      <c r="BY104" s="69"/>
      <c r="BZ104" s="70">
        <f t="shared" si="24"/>
        <v>28</v>
      </c>
      <c r="CA104" s="70">
        <f t="shared" si="25"/>
        <v>15</v>
      </c>
      <c r="CB104" s="70">
        <f t="shared" si="26"/>
        <v>13</v>
      </c>
      <c r="CC104" s="71"/>
      <c r="CD104" s="71"/>
      <c r="CE104" s="71"/>
      <c r="CF104" s="71"/>
      <c r="CG104" s="71"/>
      <c r="CH104" s="71"/>
      <c r="CI104" s="71"/>
      <c r="CJ104" s="71"/>
      <c r="CK104" s="71"/>
      <c r="CL104" s="68">
        <v>2</v>
      </c>
      <c r="CM104" s="68" t="s">
        <v>911</v>
      </c>
      <c r="CN104" s="72">
        <f t="shared" si="27"/>
        <v>2</v>
      </c>
      <c r="CO104" s="73"/>
      <c r="CP104" s="73"/>
      <c r="CQ104" s="73"/>
      <c r="CR104" s="73"/>
      <c r="CS104" s="74"/>
      <c r="CT104" s="105"/>
      <c r="CU104" s="59"/>
    </row>
    <row r="105" spans="1:99" ht="13.5" customHeight="1">
      <c r="A105" s="60" t="s">
        <v>77</v>
      </c>
      <c r="B105" s="61" t="s">
        <v>66</v>
      </c>
      <c r="C105" s="61"/>
      <c r="D105" s="62"/>
      <c r="E105" s="62" t="s">
        <v>335</v>
      </c>
      <c r="F105" s="61" t="s">
        <v>442</v>
      </c>
      <c r="G105" s="62" t="s">
        <v>78</v>
      </c>
      <c r="H105" s="62" t="s">
        <v>78</v>
      </c>
      <c r="I105" s="62" t="s">
        <v>548</v>
      </c>
      <c r="J105" s="61" t="s">
        <v>558</v>
      </c>
      <c r="K105" s="62" t="s">
        <v>608</v>
      </c>
      <c r="L105" s="62" t="s">
        <v>609</v>
      </c>
      <c r="M105" s="62" t="s">
        <v>598</v>
      </c>
      <c r="N105" s="62" t="s">
        <v>67</v>
      </c>
      <c r="O105" s="62" t="s">
        <v>604</v>
      </c>
      <c r="P105" s="62" t="s">
        <v>333</v>
      </c>
      <c r="Q105" s="35" t="s">
        <v>601</v>
      </c>
      <c r="R105" s="63">
        <v>5</v>
      </c>
      <c r="S105" s="63">
        <v>1</v>
      </c>
      <c r="T105" s="63">
        <v>5</v>
      </c>
      <c r="U105" s="63">
        <v>4</v>
      </c>
      <c r="V105" s="63">
        <v>4</v>
      </c>
      <c r="W105" s="63">
        <v>1</v>
      </c>
      <c r="X105" s="63">
        <v>5</v>
      </c>
      <c r="Y105" s="63">
        <v>3</v>
      </c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4">
        <f t="shared" si="18"/>
        <v>19</v>
      </c>
      <c r="AK105" s="64">
        <f t="shared" si="19"/>
        <v>9</v>
      </c>
      <c r="AL105" s="64">
        <f t="shared" si="20"/>
        <v>10</v>
      </c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6"/>
      <c r="BB105" s="65"/>
      <c r="BC105" s="65"/>
      <c r="BD105" s="65"/>
      <c r="BE105" s="67">
        <f t="shared" si="21"/>
        <v>0</v>
      </c>
      <c r="BF105" s="67">
        <f t="shared" si="22"/>
        <v>0</v>
      </c>
      <c r="BG105" s="67">
        <f t="shared" si="23"/>
        <v>0</v>
      </c>
      <c r="BH105" s="68">
        <v>5</v>
      </c>
      <c r="BI105" s="68">
        <v>1</v>
      </c>
      <c r="BJ105" s="68">
        <v>5</v>
      </c>
      <c r="BK105" s="68">
        <v>4</v>
      </c>
      <c r="BL105" s="68">
        <v>4</v>
      </c>
      <c r="BM105" s="68">
        <v>1</v>
      </c>
      <c r="BN105" s="68">
        <v>5</v>
      </c>
      <c r="BO105" s="68">
        <v>3</v>
      </c>
      <c r="BP105" s="68"/>
      <c r="BQ105" s="68"/>
      <c r="BR105" s="68"/>
      <c r="BS105" s="69"/>
      <c r="BT105" s="69"/>
      <c r="BU105" s="69"/>
      <c r="BV105" s="69"/>
      <c r="BW105" s="69"/>
      <c r="BX105" s="69"/>
      <c r="BY105" s="69"/>
      <c r="BZ105" s="70">
        <f t="shared" si="24"/>
        <v>19</v>
      </c>
      <c r="CA105" s="70">
        <f t="shared" si="25"/>
        <v>9</v>
      </c>
      <c r="CB105" s="70">
        <f t="shared" si="26"/>
        <v>10</v>
      </c>
      <c r="CC105" s="71"/>
      <c r="CD105" s="71"/>
      <c r="CE105" s="71"/>
      <c r="CF105" s="71"/>
      <c r="CG105" s="71"/>
      <c r="CH105" s="71"/>
      <c r="CI105" s="71"/>
      <c r="CJ105" s="71"/>
      <c r="CK105" s="71"/>
      <c r="CL105" s="68">
        <v>2</v>
      </c>
      <c r="CM105" s="68" t="s">
        <v>911</v>
      </c>
      <c r="CN105" s="72">
        <f t="shared" si="27"/>
        <v>2</v>
      </c>
      <c r="CO105" s="73"/>
      <c r="CP105" s="73"/>
      <c r="CQ105" s="73"/>
      <c r="CR105" s="73"/>
      <c r="CS105" s="74"/>
      <c r="CT105" s="105"/>
      <c r="CU105" s="59"/>
    </row>
    <row r="106" spans="1:99" ht="13.5" customHeight="1">
      <c r="A106" s="60" t="s">
        <v>77</v>
      </c>
      <c r="B106" s="61" t="s">
        <v>66</v>
      </c>
      <c r="C106" s="61"/>
      <c r="D106" s="62"/>
      <c r="E106" s="62" t="s">
        <v>336</v>
      </c>
      <c r="F106" s="61" t="s">
        <v>472</v>
      </c>
      <c r="G106" s="62" t="s">
        <v>78</v>
      </c>
      <c r="H106" s="62" t="s">
        <v>78</v>
      </c>
      <c r="I106" s="62" t="s">
        <v>559</v>
      </c>
      <c r="J106" s="61" t="s">
        <v>560</v>
      </c>
      <c r="K106" s="62" t="s">
        <v>608</v>
      </c>
      <c r="L106" s="62" t="s">
        <v>609</v>
      </c>
      <c r="M106" s="62" t="s">
        <v>598</v>
      </c>
      <c r="N106" s="62" t="s">
        <v>599</v>
      </c>
      <c r="O106" s="62" t="s">
        <v>600</v>
      </c>
      <c r="P106" s="62"/>
      <c r="Q106" s="35" t="s">
        <v>601</v>
      </c>
      <c r="R106" s="63">
        <v>2</v>
      </c>
      <c r="S106" s="63">
        <v>2</v>
      </c>
      <c r="T106" s="63">
        <v>0</v>
      </c>
      <c r="U106" s="63">
        <v>0</v>
      </c>
      <c r="V106" s="63">
        <v>4</v>
      </c>
      <c r="W106" s="63">
        <v>2</v>
      </c>
      <c r="X106" s="63">
        <v>0</v>
      </c>
      <c r="Y106" s="63">
        <v>0</v>
      </c>
      <c r="Z106" s="63">
        <v>2</v>
      </c>
      <c r="AA106" s="63">
        <v>2</v>
      </c>
      <c r="AB106" s="63">
        <v>3</v>
      </c>
      <c r="AC106" s="63">
        <v>0</v>
      </c>
      <c r="AD106" s="63">
        <v>6</v>
      </c>
      <c r="AE106" s="63">
        <v>0</v>
      </c>
      <c r="AF106" s="63">
        <v>5</v>
      </c>
      <c r="AG106" s="63">
        <v>3</v>
      </c>
      <c r="AH106" s="63">
        <v>10</v>
      </c>
      <c r="AI106" s="63">
        <v>5</v>
      </c>
      <c r="AJ106" s="64">
        <v>32</v>
      </c>
      <c r="AK106" s="64">
        <v>14</v>
      </c>
      <c r="AL106" s="64">
        <v>18</v>
      </c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6"/>
      <c r="BB106" s="65"/>
      <c r="BC106" s="65"/>
      <c r="BD106" s="65"/>
      <c r="BE106" s="67">
        <v>0</v>
      </c>
      <c r="BF106" s="67">
        <v>0</v>
      </c>
      <c r="BG106" s="67">
        <v>0</v>
      </c>
      <c r="BH106" s="68">
        <v>2</v>
      </c>
      <c r="BI106" s="68">
        <v>2</v>
      </c>
      <c r="BJ106" s="68">
        <v>0</v>
      </c>
      <c r="BK106" s="68">
        <v>0</v>
      </c>
      <c r="BL106" s="68">
        <v>4</v>
      </c>
      <c r="BM106" s="68">
        <v>2</v>
      </c>
      <c r="BN106" s="68">
        <v>0</v>
      </c>
      <c r="BO106" s="68">
        <v>0</v>
      </c>
      <c r="BP106" s="68">
        <v>2</v>
      </c>
      <c r="BQ106" s="68">
        <v>2</v>
      </c>
      <c r="BR106" s="68">
        <v>3</v>
      </c>
      <c r="BS106" s="69">
        <v>0</v>
      </c>
      <c r="BT106" s="69">
        <v>6</v>
      </c>
      <c r="BU106" s="69">
        <v>0</v>
      </c>
      <c r="BV106" s="69">
        <v>5</v>
      </c>
      <c r="BW106" s="69">
        <v>3</v>
      </c>
      <c r="BX106" s="69">
        <v>10</v>
      </c>
      <c r="BY106" s="69">
        <v>5</v>
      </c>
      <c r="BZ106" s="70">
        <v>32</v>
      </c>
      <c r="CA106" s="70">
        <v>14</v>
      </c>
      <c r="CB106" s="70">
        <v>18</v>
      </c>
      <c r="CC106" s="71"/>
      <c r="CD106" s="71"/>
      <c r="CE106" s="71"/>
      <c r="CF106" s="71"/>
      <c r="CG106" s="71"/>
      <c r="CH106" s="71"/>
      <c r="CI106" s="71"/>
      <c r="CJ106" s="71"/>
      <c r="CK106" s="71"/>
      <c r="CL106" s="68">
        <v>3</v>
      </c>
      <c r="CM106" s="68" t="s">
        <v>917</v>
      </c>
      <c r="CN106" s="72">
        <v>3</v>
      </c>
      <c r="CO106" s="73"/>
      <c r="CP106" s="73"/>
      <c r="CQ106" s="73"/>
      <c r="CR106" s="73"/>
      <c r="CS106" s="74"/>
      <c r="CT106" s="105"/>
      <c r="CU106" s="59" t="s">
        <v>719</v>
      </c>
    </row>
    <row r="107" spans="1:99" ht="13.5" customHeight="1">
      <c r="A107" s="60" t="s">
        <v>77</v>
      </c>
      <c r="B107" s="61" t="s">
        <v>66</v>
      </c>
      <c r="C107" s="61"/>
      <c r="D107" s="62"/>
      <c r="E107" s="62" t="s">
        <v>337</v>
      </c>
      <c r="F107" s="61" t="s">
        <v>472</v>
      </c>
      <c r="G107" s="62" t="s">
        <v>78</v>
      </c>
      <c r="H107" s="62" t="s">
        <v>78</v>
      </c>
      <c r="I107" s="62" t="s">
        <v>559</v>
      </c>
      <c r="J107" s="61" t="s">
        <v>561</v>
      </c>
      <c r="K107" s="62" t="s">
        <v>608</v>
      </c>
      <c r="L107" s="62" t="s">
        <v>609</v>
      </c>
      <c r="M107" s="62" t="s">
        <v>598</v>
      </c>
      <c r="N107" s="62" t="s">
        <v>67</v>
      </c>
      <c r="O107" s="62" t="s">
        <v>604</v>
      </c>
      <c r="P107" s="62" t="s">
        <v>336</v>
      </c>
      <c r="Q107" s="35" t="s">
        <v>601</v>
      </c>
      <c r="R107" s="63">
        <v>2</v>
      </c>
      <c r="S107" s="63">
        <v>2</v>
      </c>
      <c r="T107" s="63">
        <v>0</v>
      </c>
      <c r="U107" s="63">
        <v>0</v>
      </c>
      <c r="V107" s="63">
        <v>1</v>
      </c>
      <c r="W107" s="63">
        <v>0</v>
      </c>
      <c r="X107" s="63">
        <v>3</v>
      </c>
      <c r="Y107" s="63">
        <v>1</v>
      </c>
      <c r="Z107" s="63">
        <v>1</v>
      </c>
      <c r="AA107" s="63">
        <v>1</v>
      </c>
      <c r="AB107" s="63"/>
      <c r="AC107" s="63"/>
      <c r="AD107" s="63"/>
      <c r="AE107" s="63"/>
      <c r="AF107" s="63"/>
      <c r="AG107" s="63"/>
      <c r="AH107" s="63"/>
      <c r="AI107" s="63"/>
      <c r="AJ107" s="64">
        <v>7</v>
      </c>
      <c r="AK107" s="64">
        <v>4</v>
      </c>
      <c r="AL107" s="64">
        <v>3</v>
      </c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6"/>
      <c r="BB107" s="65"/>
      <c r="BC107" s="65"/>
      <c r="BD107" s="65"/>
      <c r="BE107" s="67">
        <v>0</v>
      </c>
      <c r="BF107" s="67">
        <v>0</v>
      </c>
      <c r="BG107" s="67">
        <v>0</v>
      </c>
      <c r="BH107" s="68">
        <v>2</v>
      </c>
      <c r="BI107" s="68">
        <v>2</v>
      </c>
      <c r="BJ107" s="68">
        <v>0</v>
      </c>
      <c r="BK107" s="68">
        <v>0</v>
      </c>
      <c r="BL107" s="68">
        <v>1</v>
      </c>
      <c r="BM107" s="68">
        <v>0</v>
      </c>
      <c r="BN107" s="68">
        <v>3</v>
      </c>
      <c r="BO107" s="68">
        <v>1</v>
      </c>
      <c r="BP107" s="68">
        <v>1</v>
      </c>
      <c r="BQ107" s="68">
        <v>1</v>
      </c>
      <c r="BR107" s="68"/>
      <c r="BS107" s="69"/>
      <c r="BT107" s="69"/>
      <c r="BU107" s="69"/>
      <c r="BV107" s="69"/>
      <c r="BW107" s="69"/>
      <c r="BX107" s="69"/>
      <c r="BY107" s="69"/>
      <c r="BZ107" s="70">
        <v>7</v>
      </c>
      <c r="CA107" s="70">
        <v>4</v>
      </c>
      <c r="CB107" s="70">
        <v>3</v>
      </c>
      <c r="CC107" s="71"/>
      <c r="CD107" s="71"/>
      <c r="CE107" s="71"/>
      <c r="CF107" s="71"/>
      <c r="CG107" s="71"/>
      <c r="CH107" s="71"/>
      <c r="CI107" s="71"/>
      <c r="CJ107" s="71"/>
      <c r="CK107" s="71"/>
      <c r="CL107" s="68">
        <v>1</v>
      </c>
      <c r="CM107" s="68">
        <v>1345</v>
      </c>
      <c r="CN107" s="72">
        <v>1</v>
      </c>
      <c r="CO107" s="73"/>
      <c r="CP107" s="73"/>
      <c r="CQ107" s="73"/>
      <c r="CR107" s="73"/>
      <c r="CS107" s="74"/>
      <c r="CT107" s="105"/>
      <c r="CU107" s="59"/>
    </row>
    <row r="108" spans="1:99" ht="13.5" customHeight="1">
      <c r="A108" s="60" t="s">
        <v>77</v>
      </c>
      <c r="B108" s="61" t="s">
        <v>66</v>
      </c>
      <c r="C108" s="61"/>
      <c r="D108" s="62"/>
      <c r="E108" s="62" t="s">
        <v>338</v>
      </c>
      <c r="F108" s="61" t="s">
        <v>472</v>
      </c>
      <c r="G108" s="62" t="s">
        <v>78</v>
      </c>
      <c r="H108" s="62" t="s">
        <v>78</v>
      </c>
      <c r="I108" s="62" t="s">
        <v>559</v>
      </c>
      <c r="J108" s="61" t="s">
        <v>562</v>
      </c>
      <c r="K108" s="62" t="s">
        <v>608</v>
      </c>
      <c r="L108" s="62" t="s">
        <v>609</v>
      </c>
      <c r="M108" s="62" t="s">
        <v>598</v>
      </c>
      <c r="N108" s="62" t="s">
        <v>599</v>
      </c>
      <c r="O108" s="62" t="s">
        <v>604</v>
      </c>
      <c r="P108" s="62" t="s">
        <v>336</v>
      </c>
      <c r="Q108" s="35" t="s">
        <v>601</v>
      </c>
      <c r="R108" s="63">
        <v>1</v>
      </c>
      <c r="S108" s="63">
        <v>0</v>
      </c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>
        <v>1</v>
      </c>
      <c r="AE108" s="63">
        <v>0</v>
      </c>
      <c r="AF108" s="63"/>
      <c r="AG108" s="63"/>
      <c r="AH108" s="63">
        <v>2</v>
      </c>
      <c r="AI108" s="63">
        <v>0</v>
      </c>
      <c r="AJ108" s="64">
        <v>4</v>
      </c>
      <c r="AK108" s="64">
        <v>0</v>
      </c>
      <c r="AL108" s="64">
        <v>4</v>
      </c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6"/>
      <c r="BB108" s="65"/>
      <c r="BC108" s="65"/>
      <c r="BD108" s="65"/>
      <c r="BE108" s="67">
        <v>0</v>
      </c>
      <c r="BF108" s="67">
        <v>0</v>
      </c>
      <c r="BG108" s="67">
        <v>0</v>
      </c>
      <c r="BH108" s="68">
        <v>1</v>
      </c>
      <c r="BI108" s="68">
        <v>0</v>
      </c>
      <c r="BJ108" s="68"/>
      <c r="BK108" s="68"/>
      <c r="BL108" s="68"/>
      <c r="BM108" s="68"/>
      <c r="BN108" s="68"/>
      <c r="BO108" s="68"/>
      <c r="BP108" s="68"/>
      <c r="BQ108" s="68"/>
      <c r="BR108" s="68"/>
      <c r="BS108" s="69"/>
      <c r="BT108" s="69">
        <v>1</v>
      </c>
      <c r="BU108" s="69">
        <v>0</v>
      </c>
      <c r="BV108" s="69"/>
      <c r="BW108" s="69"/>
      <c r="BX108" s="69">
        <v>2</v>
      </c>
      <c r="BY108" s="69">
        <v>0</v>
      </c>
      <c r="BZ108" s="70">
        <v>4</v>
      </c>
      <c r="CA108" s="70">
        <v>0</v>
      </c>
      <c r="CB108" s="70">
        <v>4</v>
      </c>
      <c r="CC108" s="71"/>
      <c r="CD108" s="71"/>
      <c r="CE108" s="71"/>
      <c r="CF108" s="71"/>
      <c r="CG108" s="71"/>
      <c r="CH108" s="71"/>
      <c r="CI108" s="71"/>
      <c r="CJ108" s="71"/>
      <c r="CK108" s="71"/>
      <c r="CL108" s="68">
        <v>1</v>
      </c>
      <c r="CM108" s="68">
        <v>179</v>
      </c>
      <c r="CN108" s="72">
        <v>1</v>
      </c>
      <c r="CO108" s="73"/>
      <c r="CP108" s="73"/>
      <c r="CQ108" s="73"/>
      <c r="CR108" s="73"/>
      <c r="CS108" s="74"/>
      <c r="CT108" s="105"/>
      <c r="CU108" s="59"/>
    </row>
    <row r="109" spans="1:99" ht="13.5" customHeight="1">
      <c r="A109" s="60" t="s">
        <v>77</v>
      </c>
      <c r="B109" s="61" t="s">
        <v>66</v>
      </c>
      <c r="C109" s="61"/>
      <c r="D109" s="62"/>
      <c r="E109" s="62" t="s">
        <v>339</v>
      </c>
      <c r="F109" s="61" t="s">
        <v>443</v>
      </c>
      <c r="G109" s="62" t="s">
        <v>78</v>
      </c>
      <c r="H109" s="62" t="s">
        <v>78</v>
      </c>
      <c r="I109" s="62" t="s">
        <v>559</v>
      </c>
      <c r="J109" s="61" t="s">
        <v>563</v>
      </c>
      <c r="K109" s="62" t="s">
        <v>608</v>
      </c>
      <c r="L109" s="62" t="s">
        <v>609</v>
      </c>
      <c r="M109" s="62" t="s">
        <v>598</v>
      </c>
      <c r="N109" s="62" t="s">
        <v>599</v>
      </c>
      <c r="O109" s="62" t="s">
        <v>600</v>
      </c>
      <c r="P109" s="62"/>
      <c r="Q109" s="35" t="s">
        <v>601</v>
      </c>
      <c r="R109" s="63">
        <v>11</v>
      </c>
      <c r="S109" s="63">
        <v>6</v>
      </c>
      <c r="T109" s="63">
        <v>10</v>
      </c>
      <c r="U109" s="63">
        <v>4</v>
      </c>
      <c r="V109" s="63">
        <v>11</v>
      </c>
      <c r="W109" s="63">
        <v>4</v>
      </c>
      <c r="X109" s="63">
        <v>10</v>
      </c>
      <c r="Y109" s="63">
        <v>5</v>
      </c>
      <c r="Z109" s="63">
        <v>12</v>
      </c>
      <c r="AA109" s="63">
        <v>4</v>
      </c>
      <c r="AB109" s="63">
        <v>11</v>
      </c>
      <c r="AC109" s="63">
        <v>4</v>
      </c>
      <c r="AD109" s="63">
        <v>15</v>
      </c>
      <c r="AE109" s="63">
        <v>8</v>
      </c>
      <c r="AF109" s="63">
        <v>17</v>
      </c>
      <c r="AG109" s="63">
        <v>6</v>
      </c>
      <c r="AH109" s="63">
        <v>19</v>
      </c>
      <c r="AI109" s="63">
        <v>2</v>
      </c>
      <c r="AJ109" s="64">
        <v>116</v>
      </c>
      <c r="AK109" s="64">
        <v>43</v>
      </c>
      <c r="AL109" s="64">
        <v>73</v>
      </c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6"/>
      <c r="BB109" s="65"/>
      <c r="BC109" s="65">
        <v>8</v>
      </c>
      <c r="BD109" s="65">
        <v>1</v>
      </c>
      <c r="BE109" s="67">
        <v>8</v>
      </c>
      <c r="BF109" s="67">
        <v>1</v>
      </c>
      <c r="BG109" s="67">
        <v>7</v>
      </c>
      <c r="BH109" s="68">
        <v>11</v>
      </c>
      <c r="BI109" s="68">
        <v>6</v>
      </c>
      <c r="BJ109" s="68">
        <v>10</v>
      </c>
      <c r="BK109" s="68">
        <v>4</v>
      </c>
      <c r="BL109" s="68">
        <v>11</v>
      </c>
      <c r="BM109" s="68">
        <v>4</v>
      </c>
      <c r="BN109" s="68">
        <v>10</v>
      </c>
      <c r="BO109" s="68">
        <v>5</v>
      </c>
      <c r="BP109" s="68">
        <v>12</v>
      </c>
      <c r="BQ109" s="68">
        <v>4</v>
      </c>
      <c r="BR109" s="68"/>
      <c r="BS109" s="69"/>
      <c r="BT109" s="69"/>
      <c r="BU109" s="69"/>
      <c r="BV109" s="69"/>
      <c r="BW109" s="69"/>
      <c r="BX109" s="69"/>
      <c r="BY109" s="69"/>
      <c r="BZ109" s="70">
        <v>54</v>
      </c>
      <c r="CA109" s="70">
        <v>23</v>
      </c>
      <c r="CB109" s="70">
        <v>31</v>
      </c>
      <c r="CC109" s="71"/>
      <c r="CD109" s="71"/>
      <c r="CE109" s="71"/>
      <c r="CF109" s="71"/>
      <c r="CG109" s="71"/>
      <c r="CH109" s="71">
        <v>1</v>
      </c>
      <c r="CI109" s="71">
        <v>1</v>
      </c>
      <c r="CJ109" s="71">
        <v>1</v>
      </c>
      <c r="CK109" s="71">
        <v>1</v>
      </c>
      <c r="CL109" s="68">
        <v>2</v>
      </c>
      <c r="CM109" s="68" t="s">
        <v>913</v>
      </c>
      <c r="CN109" s="72">
        <v>6</v>
      </c>
      <c r="CO109" s="73"/>
      <c r="CP109" s="73"/>
      <c r="CQ109" s="73"/>
      <c r="CR109" s="73"/>
      <c r="CS109" s="74"/>
      <c r="CT109" s="105"/>
      <c r="CU109" s="59" t="s">
        <v>720</v>
      </c>
    </row>
    <row r="110" spans="1:99" ht="13.5" customHeight="1">
      <c r="A110" s="60" t="s">
        <v>77</v>
      </c>
      <c r="B110" s="61" t="s">
        <v>66</v>
      </c>
      <c r="C110" s="61"/>
      <c r="D110" s="62"/>
      <c r="E110" s="62" t="s">
        <v>340</v>
      </c>
      <c r="F110" s="61" t="s">
        <v>444</v>
      </c>
      <c r="G110" s="62" t="s">
        <v>78</v>
      </c>
      <c r="H110" s="62" t="s">
        <v>78</v>
      </c>
      <c r="I110" s="62" t="s">
        <v>559</v>
      </c>
      <c r="J110" s="61" t="s">
        <v>564</v>
      </c>
      <c r="K110" s="62" t="s">
        <v>608</v>
      </c>
      <c r="L110" s="62" t="s">
        <v>609</v>
      </c>
      <c r="M110" s="62" t="s">
        <v>598</v>
      </c>
      <c r="N110" s="62" t="s">
        <v>599</v>
      </c>
      <c r="O110" s="62" t="s">
        <v>600</v>
      </c>
      <c r="P110" s="62"/>
      <c r="Q110" s="35" t="s">
        <v>601</v>
      </c>
      <c r="R110" s="63">
        <v>2</v>
      </c>
      <c r="S110" s="63">
        <v>0</v>
      </c>
      <c r="T110" s="63">
        <v>3</v>
      </c>
      <c r="U110" s="63">
        <v>1</v>
      </c>
      <c r="V110" s="63">
        <v>6</v>
      </c>
      <c r="W110" s="63">
        <v>2</v>
      </c>
      <c r="X110" s="63">
        <v>3</v>
      </c>
      <c r="Y110" s="63">
        <v>2</v>
      </c>
      <c r="Z110" s="63">
        <v>1</v>
      </c>
      <c r="AA110" s="63">
        <v>0</v>
      </c>
      <c r="AB110" s="63">
        <v>2</v>
      </c>
      <c r="AC110" s="63">
        <v>0</v>
      </c>
      <c r="AD110" s="63">
        <v>6</v>
      </c>
      <c r="AE110" s="63">
        <v>1</v>
      </c>
      <c r="AF110" s="63">
        <v>3</v>
      </c>
      <c r="AG110" s="63">
        <v>0</v>
      </c>
      <c r="AH110" s="63">
        <v>6</v>
      </c>
      <c r="AI110" s="63">
        <v>4</v>
      </c>
      <c r="AJ110" s="64">
        <v>32</v>
      </c>
      <c r="AK110" s="64">
        <v>10</v>
      </c>
      <c r="AL110" s="64">
        <v>22</v>
      </c>
      <c r="AM110" s="65">
        <v>1</v>
      </c>
      <c r="AN110" s="65">
        <v>0</v>
      </c>
      <c r="AO110" s="65"/>
      <c r="AP110" s="65"/>
      <c r="AQ110" s="65">
        <v>2</v>
      </c>
      <c r="AR110" s="65">
        <v>0</v>
      </c>
      <c r="AS110" s="65"/>
      <c r="AT110" s="65"/>
      <c r="AU110" s="65"/>
      <c r="AV110" s="65"/>
      <c r="AW110" s="65"/>
      <c r="AX110" s="65"/>
      <c r="AY110" s="65"/>
      <c r="AZ110" s="65"/>
      <c r="BA110" s="66"/>
      <c r="BB110" s="65"/>
      <c r="BC110" s="65"/>
      <c r="BD110" s="65"/>
      <c r="BE110" s="67">
        <v>3</v>
      </c>
      <c r="BF110" s="67">
        <v>0</v>
      </c>
      <c r="BG110" s="67">
        <v>3</v>
      </c>
      <c r="BH110" s="68">
        <v>2</v>
      </c>
      <c r="BI110" s="68">
        <v>0</v>
      </c>
      <c r="BJ110" s="68">
        <v>3</v>
      </c>
      <c r="BK110" s="68">
        <v>1</v>
      </c>
      <c r="BL110" s="68">
        <v>6</v>
      </c>
      <c r="BM110" s="68">
        <v>2</v>
      </c>
      <c r="BN110" s="68">
        <v>3</v>
      </c>
      <c r="BO110" s="68">
        <v>2</v>
      </c>
      <c r="BP110" s="68">
        <v>1</v>
      </c>
      <c r="BQ110" s="68">
        <v>0</v>
      </c>
      <c r="BR110" s="68">
        <v>2</v>
      </c>
      <c r="BS110" s="69">
        <v>0</v>
      </c>
      <c r="BT110" s="69">
        <v>6</v>
      </c>
      <c r="BU110" s="69">
        <v>1</v>
      </c>
      <c r="BV110" s="69">
        <v>3</v>
      </c>
      <c r="BW110" s="69">
        <v>0</v>
      </c>
      <c r="BX110" s="69">
        <v>6</v>
      </c>
      <c r="BY110" s="69">
        <v>4</v>
      </c>
      <c r="BZ110" s="70">
        <v>32</v>
      </c>
      <c r="CA110" s="70">
        <v>10</v>
      </c>
      <c r="CB110" s="70">
        <v>22</v>
      </c>
      <c r="CC110" s="71"/>
      <c r="CD110" s="71"/>
      <c r="CE110" s="71"/>
      <c r="CF110" s="71"/>
      <c r="CG110" s="71"/>
      <c r="CH110" s="71"/>
      <c r="CI110" s="71"/>
      <c r="CJ110" s="71"/>
      <c r="CK110" s="71"/>
      <c r="CL110" s="68">
        <v>3</v>
      </c>
      <c r="CM110" s="68" t="s">
        <v>914</v>
      </c>
      <c r="CN110" s="72">
        <v>3</v>
      </c>
      <c r="CO110" s="73"/>
      <c r="CP110" s="73"/>
      <c r="CQ110" s="73"/>
      <c r="CR110" s="73"/>
      <c r="CS110" s="74"/>
      <c r="CT110" s="105"/>
      <c r="CU110" s="59" t="s">
        <v>721</v>
      </c>
    </row>
    <row r="111" spans="1:99" ht="13.5" customHeight="1">
      <c r="A111" s="60" t="s">
        <v>77</v>
      </c>
      <c r="B111" s="61" t="s">
        <v>66</v>
      </c>
      <c r="C111" s="61"/>
      <c r="D111" s="62"/>
      <c r="E111" s="62" t="s">
        <v>341</v>
      </c>
      <c r="F111" s="61" t="s">
        <v>445</v>
      </c>
      <c r="G111" s="62" t="s">
        <v>78</v>
      </c>
      <c r="H111" s="62" t="s">
        <v>78</v>
      </c>
      <c r="I111" s="62" t="s">
        <v>565</v>
      </c>
      <c r="J111" s="61" t="s">
        <v>566</v>
      </c>
      <c r="K111" s="62" t="s">
        <v>608</v>
      </c>
      <c r="L111" s="62" t="s">
        <v>609</v>
      </c>
      <c r="M111" s="62" t="s">
        <v>598</v>
      </c>
      <c r="N111" s="62" t="s">
        <v>599</v>
      </c>
      <c r="O111" s="62" t="s">
        <v>600</v>
      </c>
      <c r="P111" s="62"/>
      <c r="Q111" s="35" t="s">
        <v>601</v>
      </c>
      <c r="R111" s="63">
        <v>2</v>
      </c>
      <c r="S111" s="63">
        <v>0</v>
      </c>
      <c r="T111" s="63">
        <v>3</v>
      </c>
      <c r="U111" s="63">
        <v>1</v>
      </c>
      <c r="V111" s="63">
        <v>2</v>
      </c>
      <c r="W111" s="63">
        <v>1</v>
      </c>
      <c r="X111" s="63">
        <v>4</v>
      </c>
      <c r="Y111" s="63">
        <v>2</v>
      </c>
      <c r="Z111" s="63">
        <v>1</v>
      </c>
      <c r="AA111" s="63">
        <v>0</v>
      </c>
      <c r="AB111" s="63">
        <v>4</v>
      </c>
      <c r="AC111" s="63">
        <v>1</v>
      </c>
      <c r="AD111" s="63">
        <v>4</v>
      </c>
      <c r="AE111" s="63">
        <v>2</v>
      </c>
      <c r="AF111" s="63">
        <v>3</v>
      </c>
      <c r="AG111" s="63">
        <v>2</v>
      </c>
      <c r="AH111" s="63">
        <v>3</v>
      </c>
      <c r="AI111" s="63">
        <v>2</v>
      </c>
      <c r="AJ111" s="64">
        <v>26</v>
      </c>
      <c r="AK111" s="64">
        <v>11</v>
      </c>
      <c r="AL111" s="64">
        <v>15</v>
      </c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>
        <v>2</v>
      </c>
      <c r="AX111" s="65">
        <v>1</v>
      </c>
      <c r="AY111" s="65"/>
      <c r="AZ111" s="65"/>
      <c r="BA111" s="66"/>
      <c r="BB111" s="65"/>
      <c r="BC111" s="65"/>
      <c r="BD111" s="65"/>
      <c r="BE111" s="67">
        <v>2</v>
      </c>
      <c r="BF111" s="67">
        <v>1</v>
      </c>
      <c r="BG111" s="67">
        <v>1</v>
      </c>
      <c r="BH111" s="68">
        <v>2</v>
      </c>
      <c r="BI111" s="68">
        <v>0</v>
      </c>
      <c r="BJ111" s="68">
        <v>3</v>
      </c>
      <c r="BK111" s="68">
        <v>1</v>
      </c>
      <c r="BL111" s="68">
        <v>2</v>
      </c>
      <c r="BM111" s="68">
        <v>1</v>
      </c>
      <c r="BN111" s="68">
        <v>4</v>
      </c>
      <c r="BO111" s="68">
        <v>2</v>
      </c>
      <c r="BP111" s="68">
        <v>1</v>
      </c>
      <c r="BQ111" s="68">
        <v>0</v>
      </c>
      <c r="BR111" s="68">
        <v>4</v>
      </c>
      <c r="BS111" s="69">
        <v>1</v>
      </c>
      <c r="BT111" s="69">
        <v>4</v>
      </c>
      <c r="BU111" s="69">
        <v>2</v>
      </c>
      <c r="BV111" s="69">
        <v>3</v>
      </c>
      <c r="BW111" s="69">
        <v>2</v>
      </c>
      <c r="BX111" s="69">
        <v>3</v>
      </c>
      <c r="BY111" s="69">
        <v>2</v>
      </c>
      <c r="BZ111" s="70">
        <v>26</v>
      </c>
      <c r="CA111" s="70">
        <v>11</v>
      </c>
      <c r="CB111" s="70">
        <v>15</v>
      </c>
      <c r="CC111" s="71"/>
      <c r="CD111" s="71"/>
      <c r="CE111" s="71"/>
      <c r="CF111" s="71"/>
      <c r="CG111" s="71"/>
      <c r="CH111" s="71"/>
      <c r="CI111" s="71"/>
      <c r="CJ111" s="71"/>
      <c r="CK111" s="71"/>
      <c r="CL111" s="68">
        <v>3</v>
      </c>
      <c r="CM111" s="68" t="s">
        <v>914</v>
      </c>
      <c r="CN111" s="72">
        <v>3</v>
      </c>
      <c r="CO111" s="73"/>
      <c r="CP111" s="73"/>
      <c r="CQ111" s="73"/>
      <c r="CR111" s="73"/>
      <c r="CS111" s="74"/>
      <c r="CT111" s="105"/>
      <c r="CU111" s="59" t="s">
        <v>722</v>
      </c>
    </row>
    <row r="112" spans="1:99" ht="13.5" customHeight="1">
      <c r="A112" s="60" t="s">
        <v>77</v>
      </c>
      <c r="B112" s="61" t="s">
        <v>66</v>
      </c>
      <c r="C112" s="61"/>
      <c r="D112" s="62"/>
      <c r="E112" s="62" t="s">
        <v>342</v>
      </c>
      <c r="F112" s="61" t="s">
        <v>445</v>
      </c>
      <c r="G112" s="62" t="s">
        <v>78</v>
      </c>
      <c r="H112" s="62" t="s">
        <v>78</v>
      </c>
      <c r="I112" s="62" t="s">
        <v>565</v>
      </c>
      <c r="J112" s="61" t="s">
        <v>567</v>
      </c>
      <c r="K112" s="62" t="s">
        <v>608</v>
      </c>
      <c r="L112" s="62" t="s">
        <v>609</v>
      </c>
      <c r="M112" s="62" t="s">
        <v>598</v>
      </c>
      <c r="N112" s="62" t="s">
        <v>67</v>
      </c>
      <c r="O112" s="62" t="s">
        <v>604</v>
      </c>
      <c r="P112" s="62" t="s">
        <v>612</v>
      </c>
      <c r="Q112" s="35" t="s">
        <v>601</v>
      </c>
      <c r="R112" s="63">
        <v>1</v>
      </c>
      <c r="S112" s="63">
        <v>1</v>
      </c>
      <c r="T112" s="63">
        <v>3</v>
      </c>
      <c r="U112" s="63">
        <v>1</v>
      </c>
      <c r="V112" s="63">
        <v>2</v>
      </c>
      <c r="W112" s="63">
        <v>0</v>
      </c>
      <c r="X112" s="63">
        <v>3</v>
      </c>
      <c r="Y112" s="63">
        <v>2</v>
      </c>
      <c r="Z112" s="63">
        <v>2</v>
      </c>
      <c r="AA112" s="63">
        <v>2</v>
      </c>
      <c r="AB112" s="63"/>
      <c r="AC112" s="63"/>
      <c r="AD112" s="63"/>
      <c r="AE112" s="63"/>
      <c r="AF112" s="63"/>
      <c r="AG112" s="63"/>
      <c r="AH112" s="63"/>
      <c r="AI112" s="63"/>
      <c r="AJ112" s="64">
        <v>11</v>
      </c>
      <c r="AK112" s="64">
        <v>6</v>
      </c>
      <c r="AL112" s="64">
        <v>5</v>
      </c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6"/>
      <c r="BB112" s="65"/>
      <c r="BC112" s="65"/>
      <c r="BD112" s="65"/>
      <c r="BE112" s="67">
        <v>0</v>
      </c>
      <c r="BF112" s="67">
        <v>0</v>
      </c>
      <c r="BG112" s="67">
        <v>0</v>
      </c>
      <c r="BH112" s="68">
        <v>1</v>
      </c>
      <c r="BI112" s="68">
        <v>1</v>
      </c>
      <c r="BJ112" s="68">
        <v>3</v>
      </c>
      <c r="BK112" s="68">
        <v>1</v>
      </c>
      <c r="BL112" s="68">
        <v>2</v>
      </c>
      <c r="BM112" s="68">
        <v>0</v>
      </c>
      <c r="BN112" s="68">
        <v>3</v>
      </c>
      <c r="BO112" s="68">
        <v>2</v>
      </c>
      <c r="BP112" s="68">
        <v>2</v>
      </c>
      <c r="BQ112" s="68">
        <v>2</v>
      </c>
      <c r="BR112" s="68"/>
      <c r="BS112" s="69"/>
      <c r="BT112" s="69"/>
      <c r="BU112" s="69"/>
      <c r="BV112" s="69"/>
      <c r="BW112" s="69"/>
      <c r="BX112" s="69"/>
      <c r="BY112" s="69"/>
      <c r="BZ112" s="70">
        <v>11</v>
      </c>
      <c r="CA112" s="70">
        <v>6</v>
      </c>
      <c r="CB112" s="70">
        <v>5</v>
      </c>
      <c r="CC112" s="71"/>
      <c r="CD112" s="71"/>
      <c r="CE112" s="71"/>
      <c r="CF112" s="71"/>
      <c r="CG112" s="71"/>
      <c r="CH112" s="71"/>
      <c r="CI112" s="71"/>
      <c r="CJ112" s="71"/>
      <c r="CK112" s="71"/>
      <c r="CL112" s="68">
        <v>1</v>
      </c>
      <c r="CM112" s="68">
        <v>12345</v>
      </c>
      <c r="CN112" s="72">
        <v>1</v>
      </c>
      <c r="CO112" s="73"/>
      <c r="CP112" s="73"/>
      <c r="CQ112" s="73"/>
      <c r="CR112" s="73"/>
      <c r="CS112" s="74"/>
      <c r="CT112" s="105"/>
      <c r="CU112" s="59"/>
    </row>
    <row r="113" spans="1:99" ht="13.5" customHeight="1">
      <c r="A113" s="60" t="s">
        <v>77</v>
      </c>
      <c r="B113" s="61" t="s">
        <v>66</v>
      </c>
      <c r="C113" s="61"/>
      <c r="D113" s="62"/>
      <c r="E113" s="62" t="s">
        <v>343</v>
      </c>
      <c r="F113" s="61" t="s">
        <v>445</v>
      </c>
      <c r="G113" s="62" t="s">
        <v>78</v>
      </c>
      <c r="H113" s="62" t="s">
        <v>78</v>
      </c>
      <c r="I113" s="62" t="s">
        <v>565</v>
      </c>
      <c r="J113" s="61" t="s">
        <v>568</v>
      </c>
      <c r="K113" s="62" t="s">
        <v>608</v>
      </c>
      <c r="L113" s="62" t="s">
        <v>609</v>
      </c>
      <c r="M113" s="62" t="s">
        <v>598</v>
      </c>
      <c r="N113" s="62" t="s">
        <v>67</v>
      </c>
      <c r="O113" s="62" t="s">
        <v>604</v>
      </c>
      <c r="P113" s="62" t="s">
        <v>612</v>
      </c>
      <c r="Q113" s="35" t="s">
        <v>601</v>
      </c>
      <c r="R113" s="63">
        <v>1</v>
      </c>
      <c r="S113" s="63">
        <v>1</v>
      </c>
      <c r="T113" s="63">
        <v>2</v>
      </c>
      <c r="U113" s="63">
        <v>0</v>
      </c>
      <c r="V113" s="63"/>
      <c r="W113" s="63"/>
      <c r="X113" s="63">
        <v>2</v>
      </c>
      <c r="Y113" s="63">
        <v>2</v>
      </c>
      <c r="Z113" s="63">
        <v>1</v>
      </c>
      <c r="AA113" s="63">
        <v>0</v>
      </c>
      <c r="AB113" s="63"/>
      <c r="AC113" s="63"/>
      <c r="AD113" s="63"/>
      <c r="AE113" s="63"/>
      <c r="AF113" s="63"/>
      <c r="AG113" s="63"/>
      <c r="AH113" s="63"/>
      <c r="AI113" s="63"/>
      <c r="AJ113" s="64">
        <v>6</v>
      </c>
      <c r="AK113" s="64">
        <v>3</v>
      </c>
      <c r="AL113" s="64">
        <v>3</v>
      </c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6"/>
      <c r="BB113" s="65"/>
      <c r="BC113" s="65"/>
      <c r="BD113" s="65"/>
      <c r="BE113" s="67">
        <v>0</v>
      </c>
      <c r="BF113" s="67">
        <v>0</v>
      </c>
      <c r="BG113" s="67">
        <v>0</v>
      </c>
      <c r="BH113" s="68">
        <v>1</v>
      </c>
      <c r="BI113" s="68">
        <v>1</v>
      </c>
      <c r="BJ113" s="68">
        <v>2</v>
      </c>
      <c r="BK113" s="68">
        <v>0</v>
      </c>
      <c r="BL113" s="68"/>
      <c r="BM113" s="68"/>
      <c r="BN113" s="68">
        <v>2</v>
      </c>
      <c r="BO113" s="68">
        <v>2</v>
      </c>
      <c r="BP113" s="68">
        <v>1</v>
      </c>
      <c r="BQ113" s="68">
        <v>0</v>
      </c>
      <c r="BR113" s="68"/>
      <c r="BS113" s="69"/>
      <c r="BT113" s="69"/>
      <c r="BU113" s="69"/>
      <c r="BV113" s="69"/>
      <c r="BW113" s="69"/>
      <c r="BX113" s="69"/>
      <c r="BY113" s="69"/>
      <c r="BZ113" s="70">
        <v>6</v>
      </c>
      <c r="CA113" s="70">
        <v>3</v>
      </c>
      <c r="CB113" s="70">
        <v>3</v>
      </c>
      <c r="CC113" s="71"/>
      <c r="CD113" s="71"/>
      <c r="CE113" s="71"/>
      <c r="CF113" s="71"/>
      <c r="CG113" s="71"/>
      <c r="CH113" s="71"/>
      <c r="CI113" s="71"/>
      <c r="CJ113" s="71"/>
      <c r="CK113" s="71"/>
      <c r="CL113" s="68">
        <v>1</v>
      </c>
      <c r="CM113" s="68">
        <v>1245</v>
      </c>
      <c r="CN113" s="72">
        <v>1</v>
      </c>
      <c r="CO113" s="73"/>
      <c r="CP113" s="73"/>
      <c r="CQ113" s="73"/>
      <c r="CR113" s="73"/>
      <c r="CS113" s="74"/>
      <c r="CT113" s="105"/>
      <c r="CU113" s="59"/>
    </row>
    <row r="114" spans="1:99" ht="13.5" customHeight="1">
      <c r="A114" s="60" t="s">
        <v>77</v>
      </c>
      <c r="B114" s="61" t="s">
        <v>66</v>
      </c>
      <c r="C114" s="61"/>
      <c r="D114" s="62"/>
      <c r="E114" s="62" t="s">
        <v>344</v>
      </c>
      <c r="F114" s="61" t="s">
        <v>445</v>
      </c>
      <c r="G114" s="62" t="s">
        <v>78</v>
      </c>
      <c r="H114" s="62" t="s">
        <v>78</v>
      </c>
      <c r="I114" s="62" t="s">
        <v>565</v>
      </c>
      <c r="J114" s="61" t="s">
        <v>569</v>
      </c>
      <c r="K114" s="62" t="s">
        <v>608</v>
      </c>
      <c r="L114" s="62" t="s">
        <v>609</v>
      </c>
      <c r="M114" s="62" t="s">
        <v>598</v>
      </c>
      <c r="N114" s="62" t="s">
        <v>599</v>
      </c>
      <c r="O114" s="62" t="s">
        <v>604</v>
      </c>
      <c r="P114" s="62" t="s">
        <v>612</v>
      </c>
      <c r="Q114" s="35" t="s">
        <v>601</v>
      </c>
      <c r="R114" s="63">
        <v>3</v>
      </c>
      <c r="S114" s="63">
        <v>1</v>
      </c>
      <c r="T114" s="63">
        <v>5</v>
      </c>
      <c r="U114" s="63">
        <v>1</v>
      </c>
      <c r="V114" s="63">
        <v>3</v>
      </c>
      <c r="W114" s="63">
        <v>3</v>
      </c>
      <c r="X114" s="63">
        <v>2</v>
      </c>
      <c r="Y114" s="63">
        <v>0</v>
      </c>
      <c r="Z114" s="63">
        <v>2</v>
      </c>
      <c r="AA114" s="63">
        <v>0</v>
      </c>
      <c r="AB114" s="63">
        <v>3</v>
      </c>
      <c r="AC114" s="63">
        <v>1</v>
      </c>
      <c r="AD114" s="63">
        <v>6</v>
      </c>
      <c r="AE114" s="63">
        <v>4</v>
      </c>
      <c r="AF114" s="63">
        <v>8</v>
      </c>
      <c r="AG114" s="63">
        <v>5</v>
      </c>
      <c r="AH114" s="63">
        <v>4</v>
      </c>
      <c r="AI114" s="63">
        <v>2</v>
      </c>
      <c r="AJ114" s="64">
        <v>36</v>
      </c>
      <c r="AK114" s="64">
        <v>17</v>
      </c>
      <c r="AL114" s="64">
        <v>19</v>
      </c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6"/>
      <c r="BB114" s="65"/>
      <c r="BC114" s="65">
        <v>2</v>
      </c>
      <c r="BD114" s="65">
        <v>1</v>
      </c>
      <c r="BE114" s="67">
        <v>2</v>
      </c>
      <c r="BF114" s="67">
        <v>1</v>
      </c>
      <c r="BG114" s="67">
        <v>1</v>
      </c>
      <c r="BH114" s="68">
        <v>8</v>
      </c>
      <c r="BI114" s="68">
        <v>3</v>
      </c>
      <c r="BJ114" s="68">
        <v>10</v>
      </c>
      <c r="BK114" s="68">
        <v>4</v>
      </c>
      <c r="BL114" s="68">
        <v>4</v>
      </c>
      <c r="BM114" s="68">
        <v>2</v>
      </c>
      <c r="BN114" s="68">
        <v>2</v>
      </c>
      <c r="BO114" s="68">
        <v>2</v>
      </c>
      <c r="BP114" s="68">
        <v>3</v>
      </c>
      <c r="BQ114" s="68">
        <v>3</v>
      </c>
      <c r="BR114" s="68">
        <v>3</v>
      </c>
      <c r="BS114" s="69">
        <v>1</v>
      </c>
      <c r="BT114" s="69">
        <v>6</v>
      </c>
      <c r="BU114" s="69">
        <v>4</v>
      </c>
      <c r="BV114" s="69">
        <v>8</v>
      </c>
      <c r="BW114" s="69">
        <v>5</v>
      </c>
      <c r="BX114" s="69">
        <v>4</v>
      </c>
      <c r="BY114" s="69">
        <v>2</v>
      </c>
      <c r="BZ114" s="70">
        <v>48</v>
      </c>
      <c r="CA114" s="70">
        <v>26</v>
      </c>
      <c r="CB114" s="70">
        <v>22</v>
      </c>
      <c r="CC114" s="71"/>
      <c r="CD114" s="71"/>
      <c r="CE114" s="71"/>
      <c r="CF114" s="71"/>
      <c r="CG114" s="71"/>
      <c r="CH114" s="71"/>
      <c r="CI114" s="71"/>
      <c r="CJ114" s="71"/>
      <c r="CK114" s="71"/>
      <c r="CL114" s="68">
        <v>3</v>
      </c>
      <c r="CM114" s="68" t="s">
        <v>914</v>
      </c>
      <c r="CN114" s="72">
        <v>3</v>
      </c>
      <c r="CO114" s="73"/>
      <c r="CP114" s="73"/>
      <c r="CQ114" s="73"/>
      <c r="CR114" s="73"/>
      <c r="CS114" s="74"/>
      <c r="CT114" s="105"/>
      <c r="CU114" s="59"/>
    </row>
    <row r="115" spans="1:99" ht="13.5" customHeight="1">
      <c r="A115" s="60" t="s">
        <v>77</v>
      </c>
      <c r="B115" s="61" t="s">
        <v>66</v>
      </c>
      <c r="C115" s="61"/>
      <c r="D115" s="62"/>
      <c r="E115" s="62" t="s">
        <v>345</v>
      </c>
      <c r="F115" s="61" t="s">
        <v>446</v>
      </c>
      <c r="G115" s="62" t="s">
        <v>78</v>
      </c>
      <c r="H115" s="62" t="s">
        <v>78</v>
      </c>
      <c r="I115" s="62" t="s">
        <v>570</v>
      </c>
      <c r="J115" s="61" t="s">
        <v>571</v>
      </c>
      <c r="K115" s="62" t="s">
        <v>608</v>
      </c>
      <c r="L115" s="62" t="s">
        <v>609</v>
      </c>
      <c r="M115" s="62" t="s">
        <v>598</v>
      </c>
      <c r="N115" s="62" t="s">
        <v>605</v>
      </c>
      <c r="O115" s="62" t="s">
        <v>614</v>
      </c>
      <c r="P115" s="62"/>
      <c r="Q115" s="35" t="s">
        <v>601</v>
      </c>
      <c r="R115" s="63">
        <v>8</v>
      </c>
      <c r="S115" s="63">
        <v>3</v>
      </c>
      <c r="T115" s="63">
        <v>10</v>
      </c>
      <c r="U115" s="63">
        <v>4</v>
      </c>
      <c r="V115" s="63">
        <v>4</v>
      </c>
      <c r="W115" s="63">
        <v>2</v>
      </c>
      <c r="X115" s="63">
        <v>2</v>
      </c>
      <c r="Y115" s="63">
        <v>2</v>
      </c>
      <c r="Z115" s="63">
        <v>3</v>
      </c>
      <c r="AA115" s="63">
        <v>3</v>
      </c>
      <c r="AB115" s="63">
        <v>25</v>
      </c>
      <c r="AC115" s="63">
        <v>10</v>
      </c>
      <c r="AD115" s="63">
        <v>25</v>
      </c>
      <c r="AE115" s="63">
        <v>16</v>
      </c>
      <c r="AF115" s="63">
        <v>24</v>
      </c>
      <c r="AG115" s="63">
        <v>13</v>
      </c>
      <c r="AH115" s="63">
        <v>34</v>
      </c>
      <c r="AI115" s="63">
        <v>12</v>
      </c>
      <c r="AJ115" s="64">
        <v>135</v>
      </c>
      <c r="AK115" s="64">
        <v>65</v>
      </c>
      <c r="AL115" s="64">
        <v>70</v>
      </c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>
        <v>3</v>
      </c>
      <c r="AX115" s="65">
        <v>0</v>
      </c>
      <c r="AY115" s="65"/>
      <c r="AZ115" s="65"/>
      <c r="BA115" s="66">
        <v>2</v>
      </c>
      <c r="BB115" s="65">
        <v>0</v>
      </c>
      <c r="BC115" s="65">
        <v>2</v>
      </c>
      <c r="BD115" s="65">
        <v>0</v>
      </c>
      <c r="BE115" s="67">
        <v>7</v>
      </c>
      <c r="BF115" s="67">
        <v>0</v>
      </c>
      <c r="BG115" s="67">
        <v>7</v>
      </c>
      <c r="BH115" s="68">
        <v>8</v>
      </c>
      <c r="BI115" s="68">
        <v>3</v>
      </c>
      <c r="BJ115" s="68">
        <v>10</v>
      </c>
      <c r="BK115" s="68">
        <v>4</v>
      </c>
      <c r="BL115" s="68">
        <v>4</v>
      </c>
      <c r="BM115" s="68">
        <v>2</v>
      </c>
      <c r="BN115" s="68">
        <v>2</v>
      </c>
      <c r="BO115" s="68">
        <v>2</v>
      </c>
      <c r="BP115" s="68">
        <v>3</v>
      </c>
      <c r="BQ115" s="68">
        <v>3</v>
      </c>
      <c r="BR115" s="68"/>
      <c r="BS115" s="69"/>
      <c r="BT115" s="69"/>
      <c r="BU115" s="69"/>
      <c r="BV115" s="69"/>
      <c r="BW115" s="69"/>
      <c r="BX115" s="69"/>
      <c r="BY115" s="69"/>
      <c r="BZ115" s="70">
        <v>27</v>
      </c>
      <c r="CA115" s="70">
        <v>14</v>
      </c>
      <c r="CB115" s="70">
        <v>13</v>
      </c>
      <c r="CC115" s="71"/>
      <c r="CD115" s="71"/>
      <c r="CE115" s="71"/>
      <c r="CF115" s="71"/>
      <c r="CG115" s="71"/>
      <c r="CH115" s="71">
        <v>1</v>
      </c>
      <c r="CI115" s="71">
        <v>1</v>
      </c>
      <c r="CJ115" s="71">
        <v>1</v>
      </c>
      <c r="CK115" s="71">
        <v>2</v>
      </c>
      <c r="CL115" s="68">
        <v>2</v>
      </c>
      <c r="CM115" s="68" t="s">
        <v>913</v>
      </c>
      <c r="CN115" s="72">
        <v>7</v>
      </c>
      <c r="CO115" s="73"/>
      <c r="CP115" s="73"/>
      <c r="CQ115" s="73"/>
      <c r="CR115" s="73"/>
      <c r="CS115" s="74"/>
      <c r="CT115" s="105" t="s">
        <v>723</v>
      </c>
      <c r="CU115" s="59" t="s">
        <v>724</v>
      </c>
    </row>
    <row r="116" spans="1:99" ht="13.5" customHeight="1">
      <c r="A116" s="60" t="s">
        <v>77</v>
      </c>
      <c r="B116" s="61" t="s">
        <v>66</v>
      </c>
      <c r="C116" s="61"/>
      <c r="D116" s="62"/>
      <c r="E116" s="62" t="s">
        <v>346</v>
      </c>
      <c r="F116" s="61" t="s">
        <v>446</v>
      </c>
      <c r="G116" s="62" t="s">
        <v>78</v>
      </c>
      <c r="H116" s="62" t="s">
        <v>78</v>
      </c>
      <c r="I116" s="62" t="s">
        <v>570</v>
      </c>
      <c r="J116" s="61" t="s">
        <v>572</v>
      </c>
      <c r="K116" s="62" t="s">
        <v>608</v>
      </c>
      <c r="L116" s="62" t="s">
        <v>609</v>
      </c>
      <c r="M116" s="62" t="s">
        <v>598</v>
      </c>
      <c r="N116" s="62" t="s">
        <v>67</v>
      </c>
      <c r="O116" s="62" t="s">
        <v>604</v>
      </c>
      <c r="P116" s="62" t="s">
        <v>615</v>
      </c>
      <c r="Q116" s="35" t="s">
        <v>601</v>
      </c>
      <c r="R116" s="63">
        <v>10</v>
      </c>
      <c r="S116" s="63">
        <v>4</v>
      </c>
      <c r="T116" s="63">
        <v>9</v>
      </c>
      <c r="U116" s="63">
        <v>2</v>
      </c>
      <c r="V116" s="63">
        <v>10</v>
      </c>
      <c r="W116" s="63">
        <v>6</v>
      </c>
      <c r="X116" s="63">
        <v>10</v>
      </c>
      <c r="Y116" s="63">
        <v>4</v>
      </c>
      <c r="Z116" s="63">
        <v>14</v>
      </c>
      <c r="AA116" s="63">
        <v>8</v>
      </c>
      <c r="AB116" s="63"/>
      <c r="AC116" s="63"/>
      <c r="AD116" s="63"/>
      <c r="AE116" s="63"/>
      <c r="AF116" s="63"/>
      <c r="AG116" s="63"/>
      <c r="AH116" s="63"/>
      <c r="AI116" s="63"/>
      <c r="AJ116" s="64">
        <v>53</v>
      </c>
      <c r="AK116" s="64">
        <v>24</v>
      </c>
      <c r="AL116" s="64">
        <v>29</v>
      </c>
      <c r="AM116" s="65"/>
      <c r="AN116" s="65"/>
      <c r="AO116" s="65"/>
      <c r="AP116" s="65"/>
      <c r="AQ116" s="65"/>
      <c r="AR116" s="65"/>
      <c r="AS116" s="65"/>
      <c r="AT116" s="65"/>
      <c r="AU116" s="65">
        <v>1</v>
      </c>
      <c r="AV116" s="65">
        <v>1</v>
      </c>
      <c r="AW116" s="65"/>
      <c r="AX116" s="65"/>
      <c r="AY116" s="65"/>
      <c r="AZ116" s="65"/>
      <c r="BA116" s="66"/>
      <c r="BB116" s="65"/>
      <c r="BC116" s="65"/>
      <c r="BD116" s="65"/>
      <c r="BE116" s="67">
        <v>1</v>
      </c>
      <c r="BF116" s="67">
        <v>1</v>
      </c>
      <c r="BG116" s="67">
        <v>0</v>
      </c>
      <c r="BH116" s="68"/>
      <c r="BI116" s="68"/>
      <c r="BJ116" s="68">
        <v>9</v>
      </c>
      <c r="BK116" s="68">
        <v>2</v>
      </c>
      <c r="BL116" s="68"/>
      <c r="BM116" s="68"/>
      <c r="BN116" s="68">
        <v>10</v>
      </c>
      <c r="BO116" s="68">
        <v>4</v>
      </c>
      <c r="BP116" s="68"/>
      <c r="BQ116" s="68"/>
      <c r="BR116" s="68"/>
      <c r="BS116" s="69"/>
      <c r="BT116" s="69"/>
      <c r="BU116" s="69"/>
      <c r="BV116" s="69"/>
      <c r="BW116" s="69"/>
      <c r="BX116" s="69"/>
      <c r="BY116" s="69"/>
      <c r="BZ116" s="70">
        <v>19</v>
      </c>
      <c r="CA116" s="70">
        <v>6</v>
      </c>
      <c r="CB116" s="70">
        <v>13</v>
      </c>
      <c r="CC116" s="71">
        <v>1</v>
      </c>
      <c r="CD116" s="71"/>
      <c r="CE116" s="71">
        <v>1</v>
      </c>
      <c r="CF116" s="71"/>
      <c r="CG116" s="71">
        <v>1</v>
      </c>
      <c r="CH116" s="71"/>
      <c r="CI116" s="71"/>
      <c r="CJ116" s="71"/>
      <c r="CK116" s="71"/>
      <c r="CL116" s="68">
        <v>1</v>
      </c>
      <c r="CM116" s="68">
        <v>24</v>
      </c>
      <c r="CN116" s="72">
        <v>4</v>
      </c>
      <c r="CO116" s="73"/>
      <c r="CP116" s="73"/>
      <c r="CQ116" s="73"/>
      <c r="CR116" s="73"/>
      <c r="CS116" s="74"/>
      <c r="CT116" s="105"/>
      <c r="CU116" s="59"/>
    </row>
    <row r="117" spans="1:99" ht="13.5" customHeight="1">
      <c r="A117" s="60" t="s">
        <v>77</v>
      </c>
      <c r="B117" s="61" t="s">
        <v>66</v>
      </c>
      <c r="C117" s="61"/>
      <c r="D117" s="62"/>
      <c r="E117" s="62" t="s">
        <v>347</v>
      </c>
      <c r="F117" s="61" t="s">
        <v>447</v>
      </c>
      <c r="G117" s="62" t="s">
        <v>78</v>
      </c>
      <c r="H117" s="62" t="s">
        <v>78</v>
      </c>
      <c r="I117" s="62" t="s">
        <v>570</v>
      </c>
      <c r="J117" s="61" t="s">
        <v>573</v>
      </c>
      <c r="K117" s="62" t="s">
        <v>608</v>
      </c>
      <c r="L117" s="62" t="s">
        <v>609</v>
      </c>
      <c r="M117" s="62" t="s">
        <v>598</v>
      </c>
      <c r="N117" s="62" t="s">
        <v>599</v>
      </c>
      <c r="O117" s="62" t="s">
        <v>600</v>
      </c>
      <c r="P117" s="62"/>
      <c r="Q117" s="35" t="s">
        <v>601</v>
      </c>
      <c r="R117" s="63">
        <v>19</v>
      </c>
      <c r="S117" s="63">
        <v>11</v>
      </c>
      <c r="T117" s="63">
        <v>11</v>
      </c>
      <c r="U117" s="63">
        <v>5</v>
      </c>
      <c r="V117" s="63">
        <v>12</v>
      </c>
      <c r="W117" s="63">
        <v>3</v>
      </c>
      <c r="X117" s="63">
        <v>19</v>
      </c>
      <c r="Y117" s="63">
        <v>8</v>
      </c>
      <c r="Z117" s="63">
        <v>15</v>
      </c>
      <c r="AA117" s="63">
        <v>8</v>
      </c>
      <c r="AB117" s="63">
        <v>12</v>
      </c>
      <c r="AC117" s="63">
        <v>6</v>
      </c>
      <c r="AD117" s="63">
        <v>30</v>
      </c>
      <c r="AE117" s="63">
        <v>15</v>
      </c>
      <c r="AF117" s="63">
        <v>21</v>
      </c>
      <c r="AG117" s="63">
        <v>13</v>
      </c>
      <c r="AH117" s="63">
        <v>20</v>
      </c>
      <c r="AI117" s="63">
        <v>11</v>
      </c>
      <c r="AJ117" s="64">
        <v>159</v>
      </c>
      <c r="AK117" s="64">
        <v>80</v>
      </c>
      <c r="AL117" s="64">
        <v>79</v>
      </c>
      <c r="AM117" s="65">
        <v>3</v>
      </c>
      <c r="AN117" s="65">
        <v>1</v>
      </c>
      <c r="AO117" s="65">
        <v>2</v>
      </c>
      <c r="AP117" s="65">
        <v>1</v>
      </c>
      <c r="AQ117" s="65">
        <v>3</v>
      </c>
      <c r="AR117" s="65">
        <v>0</v>
      </c>
      <c r="AS117" s="65">
        <v>2</v>
      </c>
      <c r="AT117" s="65">
        <v>1</v>
      </c>
      <c r="AU117" s="65">
        <v>2</v>
      </c>
      <c r="AV117" s="65">
        <v>1</v>
      </c>
      <c r="AW117" s="65"/>
      <c r="AX117" s="65"/>
      <c r="AY117" s="65">
        <v>1</v>
      </c>
      <c r="AZ117" s="65">
        <v>0</v>
      </c>
      <c r="BA117" s="66"/>
      <c r="BB117" s="65"/>
      <c r="BC117" s="65"/>
      <c r="BD117" s="65"/>
      <c r="BE117" s="67">
        <v>13</v>
      </c>
      <c r="BF117" s="67">
        <v>4</v>
      </c>
      <c r="BG117" s="67">
        <v>9</v>
      </c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9"/>
      <c r="BT117" s="69"/>
      <c r="BU117" s="69"/>
      <c r="BV117" s="69"/>
      <c r="BW117" s="69"/>
      <c r="BX117" s="69"/>
      <c r="BY117" s="69"/>
      <c r="BZ117" s="70">
        <v>0</v>
      </c>
      <c r="CA117" s="70">
        <v>0</v>
      </c>
      <c r="CB117" s="70">
        <v>0</v>
      </c>
      <c r="CC117" s="71">
        <v>1</v>
      </c>
      <c r="CD117" s="71">
        <v>1</v>
      </c>
      <c r="CE117" s="71">
        <v>1</v>
      </c>
      <c r="CF117" s="71">
        <v>1</v>
      </c>
      <c r="CG117" s="71">
        <v>1</v>
      </c>
      <c r="CH117" s="71">
        <v>1</v>
      </c>
      <c r="CI117" s="71">
        <v>1</v>
      </c>
      <c r="CJ117" s="71">
        <v>1</v>
      </c>
      <c r="CK117" s="71">
        <v>1</v>
      </c>
      <c r="CL117" s="68"/>
      <c r="CM117" s="68"/>
      <c r="CN117" s="72">
        <v>9</v>
      </c>
      <c r="CO117" s="73"/>
      <c r="CP117" s="73"/>
      <c r="CQ117" s="73"/>
      <c r="CR117" s="73"/>
      <c r="CS117" s="74"/>
      <c r="CT117" s="105"/>
      <c r="CU117" s="59" t="s">
        <v>725</v>
      </c>
    </row>
    <row r="118" spans="1:99" ht="13.5" customHeight="1">
      <c r="A118" s="60" t="s">
        <v>77</v>
      </c>
      <c r="B118" s="61" t="s">
        <v>66</v>
      </c>
      <c r="C118" s="61"/>
      <c r="D118" s="62"/>
      <c r="E118" s="62" t="s">
        <v>348</v>
      </c>
      <c r="F118" s="61" t="s">
        <v>448</v>
      </c>
      <c r="G118" s="62" t="s">
        <v>78</v>
      </c>
      <c r="H118" s="62" t="s">
        <v>78</v>
      </c>
      <c r="I118" s="62" t="s">
        <v>570</v>
      </c>
      <c r="J118" s="61" t="s">
        <v>570</v>
      </c>
      <c r="K118" s="62" t="s">
        <v>608</v>
      </c>
      <c r="L118" s="62" t="s">
        <v>609</v>
      </c>
      <c r="M118" s="62" t="s">
        <v>598</v>
      </c>
      <c r="N118" s="62" t="s">
        <v>605</v>
      </c>
      <c r="O118" s="62" t="s">
        <v>614</v>
      </c>
      <c r="P118" s="62"/>
      <c r="Q118" s="35" t="s">
        <v>601</v>
      </c>
      <c r="R118" s="63">
        <v>22</v>
      </c>
      <c r="S118" s="63">
        <v>12</v>
      </c>
      <c r="T118" s="63">
        <v>28</v>
      </c>
      <c r="U118" s="63">
        <v>16</v>
      </c>
      <c r="V118" s="63">
        <v>26</v>
      </c>
      <c r="W118" s="63">
        <v>10</v>
      </c>
      <c r="X118" s="63">
        <v>26</v>
      </c>
      <c r="Y118" s="63">
        <v>11</v>
      </c>
      <c r="Z118" s="63">
        <v>28</v>
      </c>
      <c r="AA118" s="63">
        <v>15</v>
      </c>
      <c r="AB118" s="63">
        <v>36</v>
      </c>
      <c r="AC118" s="63">
        <v>12</v>
      </c>
      <c r="AD118" s="63">
        <v>46</v>
      </c>
      <c r="AE118" s="63">
        <v>20</v>
      </c>
      <c r="AF118" s="63">
        <v>36</v>
      </c>
      <c r="AG118" s="63">
        <v>17</v>
      </c>
      <c r="AH118" s="63">
        <v>40</v>
      </c>
      <c r="AI118" s="63">
        <v>19</v>
      </c>
      <c r="AJ118" s="64">
        <v>288</v>
      </c>
      <c r="AK118" s="64">
        <v>132</v>
      </c>
      <c r="AL118" s="64">
        <v>156</v>
      </c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>
        <v>4</v>
      </c>
      <c r="AX118" s="65">
        <v>0</v>
      </c>
      <c r="AY118" s="65"/>
      <c r="AZ118" s="65"/>
      <c r="BA118" s="66">
        <v>1</v>
      </c>
      <c r="BB118" s="65">
        <v>0</v>
      </c>
      <c r="BC118" s="65">
        <v>2</v>
      </c>
      <c r="BD118" s="65">
        <v>1</v>
      </c>
      <c r="BE118" s="67">
        <v>7</v>
      </c>
      <c r="BF118" s="67">
        <v>1</v>
      </c>
      <c r="BG118" s="67">
        <v>6</v>
      </c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9"/>
      <c r="BT118" s="69"/>
      <c r="BU118" s="69"/>
      <c r="BV118" s="69"/>
      <c r="BW118" s="69"/>
      <c r="BX118" s="69"/>
      <c r="BY118" s="69"/>
      <c r="BZ118" s="70">
        <v>0</v>
      </c>
      <c r="CA118" s="70">
        <v>0</v>
      </c>
      <c r="CB118" s="70">
        <v>0</v>
      </c>
      <c r="CC118" s="71">
        <v>2</v>
      </c>
      <c r="CD118" s="71">
        <v>1</v>
      </c>
      <c r="CE118" s="71">
        <v>1</v>
      </c>
      <c r="CF118" s="71">
        <v>1</v>
      </c>
      <c r="CG118" s="71">
        <v>2</v>
      </c>
      <c r="CH118" s="71">
        <v>2</v>
      </c>
      <c r="CI118" s="71">
        <v>2</v>
      </c>
      <c r="CJ118" s="71">
        <v>2</v>
      </c>
      <c r="CK118" s="71">
        <v>2</v>
      </c>
      <c r="CL118" s="68"/>
      <c r="CM118" s="68"/>
      <c r="CN118" s="72">
        <v>15</v>
      </c>
      <c r="CO118" s="73"/>
      <c r="CP118" s="73"/>
      <c r="CQ118" s="73"/>
      <c r="CR118" s="73"/>
      <c r="CS118" s="74"/>
      <c r="CT118" s="105" t="s">
        <v>726</v>
      </c>
      <c r="CU118" s="59" t="s">
        <v>727</v>
      </c>
    </row>
    <row r="119" spans="1:99" ht="13.5" customHeight="1">
      <c r="A119" s="60" t="s">
        <v>77</v>
      </c>
      <c r="B119" s="61" t="s">
        <v>66</v>
      </c>
      <c r="C119" s="61"/>
      <c r="D119" s="62"/>
      <c r="E119" s="62" t="s">
        <v>349</v>
      </c>
      <c r="F119" s="61" t="s">
        <v>448</v>
      </c>
      <c r="G119" s="62" t="s">
        <v>78</v>
      </c>
      <c r="H119" s="62" t="s">
        <v>78</v>
      </c>
      <c r="I119" s="62" t="s">
        <v>570</v>
      </c>
      <c r="J119" s="61" t="s">
        <v>574</v>
      </c>
      <c r="K119" s="62" t="s">
        <v>608</v>
      </c>
      <c r="L119" s="62" t="s">
        <v>609</v>
      </c>
      <c r="M119" s="62" t="s">
        <v>598</v>
      </c>
      <c r="N119" s="62" t="s">
        <v>67</v>
      </c>
      <c r="O119" s="62" t="s">
        <v>604</v>
      </c>
      <c r="P119" s="62" t="s">
        <v>348</v>
      </c>
      <c r="Q119" s="35" t="s">
        <v>601</v>
      </c>
      <c r="R119" s="63">
        <v>9</v>
      </c>
      <c r="S119" s="63">
        <v>4</v>
      </c>
      <c r="T119" s="63">
        <v>4</v>
      </c>
      <c r="U119" s="63">
        <v>4</v>
      </c>
      <c r="V119" s="63">
        <v>6</v>
      </c>
      <c r="W119" s="63">
        <v>2</v>
      </c>
      <c r="X119" s="63">
        <v>5</v>
      </c>
      <c r="Y119" s="63">
        <v>1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4">
        <v>24</v>
      </c>
      <c r="AK119" s="64">
        <v>11</v>
      </c>
      <c r="AL119" s="64">
        <v>13</v>
      </c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6"/>
      <c r="BB119" s="65"/>
      <c r="BC119" s="65"/>
      <c r="BD119" s="65"/>
      <c r="BE119" s="67">
        <v>0</v>
      </c>
      <c r="BF119" s="67">
        <v>0</v>
      </c>
      <c r="BG119" s="67">
        <v>0</v>
      </c>
      <c r="BH119" s="68">
        <v>9</v>
      </c>
      <c r="BI119" s="68">
        <v>4</v>
      </c>
      <c r="BJ119" s="68">
        <v>4</v>
      </c>
      <c r="BK119" s="68">
        <v>4</v>
      </c>
      <c r="BL119" s="68">
        <v>6</v>
      </c>
      <c r="BM119" s="68">
        <v>2</v>
      </c>
      <c r="BN119" s="68">
        <v>5</v>
      </c>
      <c r="BO119" s="68">
        <v>1</v>
      </c>
      <c r="BP119" s="68"/>
      <c r="BQ119" s="68"/>
      <c r="BR119" s="68"/>
      <c r="BS119" s="69"/>
      <c r="BT119" s="69"/>
      <c r="BU119" s="69"/>
      <c r="BV119" s="69"/>
      <c r="BW119" s="69"/>
      <c r="BX119" s="69"/>
      <c r="BY119" s="69"/>
      <c r="BZ119" s="70">
        <v>24</v>
      </c>
      <c r="CA119" s="70">
        <v>11</v>
      </c>
      <c r="CB119" s="70">
        <v>13</v>
      </c>
      <c r="CC119" s="71"/>
      <c r="CD119" s="71"/>
      <c r="CE119" s="71"/>
      <c r="CF119" s="71"/>
      <c r="CG119" s="71"/>
      <c r="CH119" s="71"/>
      <c r="CI119" s="71"/>
      <c r="CJ119" s="71"/>
      <c r="CK119" s="71"/>
      <c r="CL119" s="68">
        <v>2</v>
      </c>
      <c r="CM119" s="68" t="s">
        <v>911</v>
      </c>
      <c r="CN119" s="72">
        <v>2</v>
      </c>
      <c r="CO119" s="73"/>
      <c r="CP119" s="73"/>
      <c r="CQ119" s="73"/>
      <c r="CR119" s="73"/>
      <c r="CS119" s="74"/>
      <c r="CT119" s="105"/>
      <c r="CU119" s="59"/>
    </row>
    <row r="120" spans="1:99" ht="13.5" customHeight="1">
      <c r="A120" s="60" t="s">
        <v>77</v>
      </c>
      <c r="B120" s="61" t="s">
        <v>66</v>
      </c>
      <c r="C120" s="61"/>
      <c r="D120" s="62"/>
      <c r="E120" s="62" t="s">
        <v>350</v>
      </c>
      <c r="F120" s="61" t="s">
        <v>449</v>
      </c>
      <c r="G120" s="62" t="s">
        <v>78</v>
      </c>
      <c r="H120" s="62" t="s">
        <v>78</v>
      </c>
      <c r="I120" s="62" t="s">
        <v>575</v>
      </c>
      <c r="J120" s="61" t="s">
        <v>576</v>
      </c>
      <c r="K120" s="62" t="s">
        <v>608</v>
      </c>
      <c r="L120" s="62" t="s">
        <v>609</v>
      </c>
      <c r="M120" s="62" t="s">
        <v>598</v>
      </c>
      <c r="N120" s="62" t="s">
        <v>605</v>
      </c>
      <c r="O120" s="62" t="s">
        <v>614</v>
      </c>
      <c r="P120" s="62"/>
      <c r="Q120" s="35" t="s">
        <v>601</v>
      </c>
      <c r="R120" s="63">
        <v>1</v>
      </c>
      <c r="S120" s="63">
        <v>1</v>
      </c>
      <c r="T120" s="63">
        <v>1</v>
      </c>
      <c r="U120" s="63">
        <v>0</v>
      </c>
      <c r="V120" s="63">
        <v>4</v>
      </c>
      <c r="W120" s="63">
        <v>1</v>
      </c>
      <c r="X120" s="63">
        <v>1</v>
      </c>
      <c r="Y120" s="63">
        <v>0</v>
      </c>
      <c r="Z120" s="63">
        <v>0</v>
      </c>
      <c r="AA120" s="63">
        <v>0</v>
      </c>
      <c r="AB120" s="63">
        <v>10</v>
      </c>
      <c r="AC120" s="63">
        <v>5</v>
      </c>
      <c r="AD120" s="63">
        <v>19</v>
      </c>
      <c r="AE120" s="63">
        <v>6</v>
      </c>
      <c r="AF120" s="63">
        <v>11</v>
      </c>
      <c r="AG120" s="63">
        <v>7</v>
      </c>
      <c r="AH120" s="63">
        <v>15</v>
      </c>
      <c r="AI120" s="63">
        <v>10</v>
      </c>
      <c r="AJ120" s="64">
        <v>62</v>
      </c>
      <c r="AK120" s="64">
        <v>30</v>
      </c>
      <c r="AL120" s="64">
        <v>32</v>
      </c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>
        <v>1</v>
      </c>
      <c r="AX120" s="65">
        <v>0</v>
      </c>
      <c r="AY120" s="65">
        <v>1</v>
      </c>
      <c r="AZ120" s="65">
        <v>0</v>
      </c>
      <c r="BA120" s="66">
        <v>1</v>
      </c>
      <c r="BB120" s="65">
        <v>1</v>
      </c>
      <c r="BC120" s="65"/>
      <c r="BD120" s="65"/>
      <c r="BE120" s="67">
        <v>3</v>
      </c>
      <c r="BF120" s="67">
        <v>1</v>
      </c>
      <c r="BG120" s="67">
        <v>2</v>
      </c>
      <c r="BH120" s="68">
        <v>1</v>
      </c>
      <c r="BI120" s="68">
        <v>1</v>
      </c>
      <c r="BJ120" s="68">
        <v>1</v>
      </c>
      <c r="BK120" s="68">
        <v>0</v>
      </c>
      <c r="BL120" s="68">
        <v>4</v>
      </c>
      <c r="BM120" s="68">
        <v>1</v>
      </c>
      <c r="BN120" s="68">
        <v>1</v>
      </c>
      <c r="BO120" s="68">
        <v>0</v>
      </c>
      <c r="BP120" s="68">
        <v>0</v>
      </c>
      <c r="BQ120" s="68">
        <v>0</v>
      </c>
      <c r="BR120" s="68"/>
      <c r="BS120" s="69"/>
      <c r="BT120" s="69"/>
      <c r="BU120" s="69"/>
      <c r="BV120" s="69"/>
      <c r="BW120" s="69"/>
      <c r="BX120" s="69"/>
      <c r="BY120" s="69"/>
      <c r="BZ120" s="70">
        <v>7</v>
      </c>
      <c r="CA120" s="70">
        <v>2</v>
      </c>
      <c r="CB120" s="70">
        <v>5</v>
      </c>
      <c r="CC120" s="71"/>
      <c r="CD120" s="71"/>
      <c r="CE120" s="71"/>
      <c r="CF120" s="71"/>
      <c r="CG120" s="71"/>
      <c r="CH120" s="71">
        <v>1</v>
      </c>
      <c r="CI120" s="71">
        <v>1</v>
      </c>
      <c r="CJ120" s="71">
        <v>1</v>
      </c>
      <c r="CK120" s="71">
        <v>1</v>
      </c>
      <c r="CL120" s="68">
        <v>1</v>
      </c>
      <c r="CM120" s="68">
        <v>1234</v>
      </c>
      <c r="CN120" s="72">
        <v>5</v>
      </c>
      <c r="CO120" s="73"/>
      <c r="CP120" s="73"/>
      <c r="CQ120" s="73"/>
      <c r="CR120" s="73"/>
      <c r="CS120" s="74"/>
      <c r="CT120" s="105" t="s">
        <v>728</v>
      </c>
      <c r="CU120" s="59" t="s">
        <v>729</v>
      </c>
    </row>
    <row r="121" spans="1:99" ht="13.5" customHeight="1">
      <c r="A121" s="60" t="s">
        <v>77</v>
      </c>
      <c r="B121" s="61" t="s">
        <v>66</v>
      </c>
      <c r="C121" s="61"/>
      <c r="D121" s="62"/>
      <c r="E121" s="62" t="s">
        <v>351</v>
      </c>
      <c r="F121" s="61" t="s">
        <v>449</v>
      </c>
      <c r="G121" s="62" t="s">
        <v>78</v>
      </c>
      <c r="H121" s="62" t="s">
        <v>78</v>
      </c>
      <c r="I121" s="62" t="s">
        <v>575</v>
      </c>
      <c r="J121" s="61" t="s">
        <v>577</v>
      </c>
      <c r="K121" s="62" t="s">
        <v>608</v>
      </c>
      <c r="L121" s="62" t="s">
        <v>609</v>
      </c>
      <c r="M121" s="62" t="s">
        <v>598</v>
      </c>
      <c r="N121" s="62" t="s">
        <v>67</v>
      </c>
      <c r="O121" s="62" t="s">
        <v>604</v>
      </c>
      <c r="P121" s="62" t="s">
        <v>616</v>
      </c>
      <c r="Q121" s="35" t="s">
        <v>601</v>
      </c>
      <c r="R121" s="63">
        <v>1</v>
      </c>
      <c r="S121" s="63">
        <v>1</v>
      </c>
      <c r="T121" s="63">
        <v>2</v>
      </c>
      <c r="U121" s="63">
        <v>1</v>
      </c>
      <c r="V121" s="63">
        <v>5</v>
      </c>
      <c r="W121" s="63">
        <v>4</v>
      </c>
      <c r="X121" s="63">
        <v>3</v>
      </c>
      <c r="Y121" s="63">
        <v>1</v>
      </c>
      <c r="Z121" s="63">
        <v>4</v>
      </c>
      <c r="AA121" s="63">
        <v>3</v>
      </c>
      <c r="AB121" s="63"/>
      <c r="AC121" s="63"/>
      <c r="AD121" s="63"/>
      <c r="AE121" s="63"/>
      <c r="AF121" s="63"/>
      <c r="AG121" s="63"/>
      <c r="AH121" s="63"/>
      <c r="AI121" s="63"/>
      <c r="AJ121" s="64">
        <v>15</v>
      </c>
      <c r="AK121" s="64">
        <v>10</v>
      </c>
      <c r="AL121" s="64">
        <v>5</v>
      </c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6"/>
      <c r="BB121" s="65"/>
      <c r="BC121" s="65"/>
      <c r="BD121" s="65"/>
      <c r="BE121" s="67">
        <v>0</v>
      </c>
      <c r="BF121" s="67">
        <v>0</v>
      </c>
      <c r="BG121" s="67">
        <v>0</v>
      </c>
      <c r="BH121" s="68">
        <v>1</v>
      </c>
      <c r="BI121" s="68">
        <v>1</v>
      </c>
      <c r="BJ121" s="68">
        <v>2</v>
      </c>
      <c r="BK121" s="68">
        <v>1</v>
      </c>
      <c r="BL121" s="68">
        <v>5</v>
      </c>
      <c r="BM121" s="68">
        <v>4</v>
      </c>
      <c r="BN121" s="68">
        <v>3</v>
      </c>
      <c r="BO121" s="68">
        <v>1</v>
      </c>
      <c r="BP121" s="68">
        <v>4</v>
      </c>
      <c r="BQ121" s="68">
        <v>3</v>
      </c>
      <c r="BR121" s="68"/>
      <c r="BS121" s="69"/>
      <c r="BT121" s="69"/>
      <c r="BU121" s="69"/>
      <c r="BV121" s="69"/>
      <c r="BW121" s="69"/>
      <c r="BX121" s="69"/>
      <c r="BY121" s="69"/>
      <c r="BZ121" s="70">
        <v>15</v>
      </c>
      <c r="CA121" s="70">
        <v>10</v>
      </c>
      <c r="CB121" s="70">
        <v>5</v>
      </c>
      <c r="CC121" s="71"/>
      <c r="CD121" s="71"/>
      <c r="CE121" s="71"/>
      <c r="CF121" s="71"/>
      <c r="CG121" s="71"/>
      <c r="CH121" s="71"/>
      <c r="CI121" s="71"/>
      <c r="CJ121" s="71"/>
      <c r="CK121" s="71"/>
      <c r="CL121" s="68">
        <v>1</v>
      </c>
      <c r="CM121" s="68">
        <v>12345</v>
      </c>
      <c r="CN121" s="72">
        <v>1</v>
      </c>
      <c r="CO121" s="73"/>
      <c r="CP121" s="73"/>
      <c r="CQ121" s="73"/>
      <c r="CR121" s="73"/>
      <c r="CS121" s="74"/>
      <c r="CT121" s="105"/>
      <c r="CU121" s="59"/>
    </row>
    <row r="122" spans="1:99" ht="13.5" customHeight="1">
      <c r="A122" s="60" t="s">
        <v>77</v>
      </c>
      <c r="B122" s="61" t="s">
        <v>66</v>
      </c>
      <c r="C122" s="61"/>
      <c r="D122" s="62"/>
      <c r="E122" s="62" t="s">
        <v>352</v>
      </c>
      <c r="F122" s="61" t="s">
        <v>449</v>
      </c>
      <c r="G122" s="62" t="s">
        <v>78</v>
      </c>
      <c r="H122" s="62" t="s">
        <v>78</v>
      </c>
      <c r="I122" s="62" t="s">
        <v>575</v>
      </c>
      <c r="J122" s="61" t="s">
        <v>578</v>
      </c>
      <c r="K122" s="62" t="s">
        <v>608</v>
      </c>
      <c r="L122" s="62" t="s">
        <v>609</v>
      </c>
      <c r="M122" s="62" t="s">
        <v>598</v>
      </c>
      <c r="N122" s="62" t="s">
        <v>67</v>
      </c>
      <c r="O122" s="62" t="s">
        <v>604</v>
      </c>
      <c r="P122" s="62" t="s">
        <v>350</v>
      </c>
      <c r="Q122" s="35" t="s">
        <v>601</v>
      </c>
      <c r="R122" s="63">
        <v>1</v>
      </c>
      <c r="S122" s="63">
        <v>1</v>
      </c>
      <c r="T122" s="63"/>
      <c r="U122" s="63"/>
      <c r="V122" s="63"/>
      <c r="W122" s="63"/>
      <c r="X122" s="63">
        <v>2</v>
      </c>
      <c r="Y122" s="63">
        <v>2</v>
      </c>
      <c r="Z122" s="63">
        <v>2</v>
      </c>
      <c r="AA122" s="63">
        <v>0</v>
      </c>
      <c r="AB122" s="63"/>
      <c r="AC122" s="63"/>
      <c r="AD122" s="63"/>
      <c r="AE122" s="63"/>
      <c r="AF122" s="63"/>
      <c r="AG122" s="63"/>
      <c r="AH122" s="63"/>
      <c r="AI122" s="63"/>
      <c r="AJ122" s="64">
        <v>5</v>
      </c>
      <c r="AK122" s="64">
        <v>3</v>
      </c>
      <c r="AL122" s="64">
        <v>2</v>
      </c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6"/>
      <c r="BB122" s="65"/>
      <c r="BC122" s="65"/>
      <c r="BD122" s="65"/>
      <c r="BE122" s="67">
        <v>0</v>
      </c>
      <c r="BF122" s="67">
        <v>0</v>
      </c>
      <c r="BG122" s="67">
        <v>0</v>
      </c>
      <c r="BH122" s="68">
        <v>1</v>
      </c>
      <c r="BI122" s="68">
        <v>1</v>
      </c>
      <c r="BJ122" s="68"/>
      <c r="BK122" s="68"/>
      <c r="BL122" s="68"/>
      <c r="BM122" s="68"/>
      <c r="BN122" s="68">
        <v>2</v>
      </c>
      <c r="BO122" s="68">
        <v>2</v>
      </c>
      <c r="BP122" s="68">
        <v>2</v>
      </c>
      <c r="BQ122" s="68">
        <v>0</v>
      </c>
      <c r="BR122" s="68"/>
      <c r="BS122" s="69"/>
      <c r="BT122" s="69"/>
      <c r="BU122" s="69"/>
      <c r="BV122" s="69"/>
      <c r="BW122" s="69"/>
      <c r="BX122" s="69"/>
      <c r="BY122" s="69"/>
      <c r="BZ122" s="70">
        <v>5</v>
      </c>
      <c r="CA122" s="70">
        <v>3</v>
      </c>
      <c r="CB122" s="70">
        <v>2</v>
      </c>
      <c r="CC122" s="71"/>
      <c r="CD122" s="71"/>
      <c r="CE122" s="71"/>
      <c r="CF122" s="71"/>
      <c r="CG122" s="71"/>
      <c r="CH122" s="71"/>
      <c r="CI122" s="71"/>
      <c r="CJ122" s="71"/>
      <c r="CK122" s="71"/>
      <c r="CL122" s="68">
        <v>1</v>
      </c>
      <c r="CM122" s="68">
        <v>145</v>
      </c>
      <c r="CN122" s="72">
        <v>1</v>
      </c>
      <c r="CO122" s="73"/>
      <c r="CP122" s="73"/>
      <c r="CQ122" s="73"/>
      <c r="CR122" s="73"/>
      <c r="CS122" s="74"/>
      <c r="CT122" s="105"/>
      <c r="CU122" s="59"/>
    </row>
    <row r="123" spans="1:99" ht="13.5" customHeight="1">
      <c r="A123" s="60" t="s">
        <v>77</v>
      </c>
      <c r="B123" s="61" t="s">
        <v>66</v>
      </c>
      <c r="C123" s="61"/>
      <c r="D123" s="62"/>
      <c r="E123" s="62" t="s">
        <v>353</v>
      </c>
      <c r="F123" s="61" t="s">
        <v>450</v>
      </c>
      <c r="G123" s="62" t="s">
        <v>78</v>
      </c>
      <c r="H123" s="62" t="s">
        <v>78</v>
      </c>
      <c r="I123" s="62" t="s">
        <v>575</v>
      </c>
      <c r="J123" s="61" t="s">
        <v>579</v>
      </c>
      <c r="K123" s="62" t="s">
        <v>608</v>
      </c>
      <c r="L123" s="62" t="s">
        <v>609</v>
      </c>
      <c r="M123" s="62" t="s">
        <v>598</v>
      </c>
      <c r="N123" s="62" t="s">
        <v>599</v>
      </c>
      <c r="O123" s="62" t="s">
        <v>600</v>
      </c>
      <c r="P123" s="62"/>
      <c r="Q123" s="35" t="s">
        <v>601</v>
      </c>
      <c r="R123" s="63">
        <v>23</v>
      </c>
      <c r="S123" s="63">
        <v>15</v>
      </c>
      <c r="T123" s="63">
        <v>20</v>
      </c>
      <c r="U123" s="63">
        <v>12</v>
      </c>
      <c r="V123" s="63">
        <v>15</v>
      </c>
      <c r="W123" s="63">
        <v>5</v>
      </c>
      <c r="X123" s="63">
        <v>24</v>
      </c>
      <c r="Y123" s="63">
        <v>13</v>
      </c>
      <c r="Z123" s="63">
        <v>25</v>
      </c>
      <c r="AA123" s="63">
        <v>15</v>
      </c>
      <c r="AB123" s="63">
        <v>17</v>
      </c>
      <c r="AC123" s="63">
        <v>7</v>
      </c>
      <c r="AD123" s="63">
        <v>28</v>
      </c>
      <c r="AE123" s="63">
        <v>13</v>
      </c>
      <c r="AF123" s="63">
        <v>40</v>
      </c>
      <c r="AG123" s="63">
        <v>20</v>
      </c>
      <c r="AH123" s="63">
        <v>42</v>
      </c>
      <c r="AI123" s="63">
        <v>23</v>
      </c>
      <c r="AJ123" s="64">
        <v>234</v>
      </c>
      <c r="AK123" s="64">
        <v>123</v>
      </c>
      <c r="AL123" s="64">
        <v>111</v>
      </c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6">
        <v>5</v>
      </c>
      <c r="BB123" s="65">
        <v>0</v>
      </c>
      <c r="BC123" s="65">
        <v>2</v>
      </c>
      <c r="BD123" s="65">
        <v>0</v>
      </c>
      <c r="BE123" s="67">
        <v>7</v>
      </c>
      <c r="BF123" s="67">
        <v>0</v>
      </c>
      <c r="BG123" s="67">
        <v>7</v>
      </c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9"/>
      <c r="BT123" s="69"/>
      <c r="BU123" s="69"/>
      <c r="BV123" s="69"/>
      <c r="BW123" s="69"/>
      <c r="BX123" s="69"/>
      <c r="BY123" s="69"/>
      <c r="BZ123" s="70">
        <v>0</v>
      </c>
      <c r="CA123" s="70">
        <v>0</v>
      </c>
      <c r="CB123" s="70">
        <v>0</v>
      </c>
      <c r="CC123" s="71">
        <v>1</v>
      </c>
      <c r="CD123" s="71">
        <v>1</v>
      </c>
      <c r="CE123" s="71">
        <v>1</v>
      </c>
      <c r="CF123" s="71">
        <v>1</v>
      </c>
      <c r="CG123" s="71">
        <v>1</v>
      </c>
      <c r="CH123" s="71">
        <v>1</v>
      </c>
      <c r="CI123" s="71">
        <v>1</v>
      </c>
      <c r="CJ123" s="71">
        <v>2</v>
      </c>
      <c r="CK123" s="71">
        <v>2</v>
      </c>
      <c r="CL123" s="68"/>
      <c r="CM123" s="68"/>
      <c r="CN123" s="72">
        <v>11</v>
      </c>
      <c r="CO123" s="73"/>
      <c r="CP123" s="73"/>
      <c r="CQ123" s="73"/>
      <c r="CR123" s="73"/>
      <c r="CS123" s="74"/>
      <c r="CT123" s="105" t="s">
        <v>730</v>
      </c>
      <c r="CU123" s="59" t="s">
        <v>731</v>
      </c>
    </row>
    <row r="124" spans="1:99" ht="13.5" customHeight="1">
      <c r="A124" s="60" t="s">
        <v>77</v>
      </c>
      <c r="B124" s="61" t="s">
        <v>66</v>
      </c>
      <c r="C124" s="61"/>
      <c r="D124" s="62"/>
      <c r="E124" s="62" t="s">
        <v>354</v>
      </c>
      <c r="F124" s="61" t="s">
        <v>451</v>
      </c>
      <c r="G124" s="62" t="s">
        <v>78</v>
      </c>
      <c r="H124" s="62" t="s">
        <v>78</v>
      </c>
      <c r="I124" s="62" t="s">
        <v>575</v>
      </c>
      <c r="J124" s="61" t="s">
        <v>580</v>
      </c>
      <c r="K124" s="62" t="s">
        <v>608</v>
      </c>
      <c r="L124" s="62" t="s">
        <v>609</v>
      </c>
      <c r="M124" s="62" t="s">
        <v>598</v>
      </c>
      <c r="N124" s="62" t="s">
        <v>599</v>
      </c>
      <c r="O124" s="62" t="s">
        <v>600</v>
      </c>
      <c r="P124" s="62"/>
      <c r="Q124" s="35" t="s">
        <v>601</v>
      </c>
      <c r="R124" s="63">
        <v>2</v>
      </c>
      <c r="S124" s="63">
        <v>0</v>
      </c>
      <c r="T124" s="63">
        <v>1</v>
      </c>
      <c r="U124" s="63">
        <v>0</v>
      </c>
      <c r="V124" s="63">
        <v>8</v>
      </c>
      <c r="W124" s="63">
        <v>1</v>
      </c>
      <c r="X124" s="63">
        <v>4</v>
      </c>
      <c r="Y124" s="63">
        <v>1</v>
      </c>
      <c r="Z124" s="63">
        <v>5</v>
      </c>
      <c r="AA124" s="63">
        <v>0</v>
      </c>
      <c r="AB124" s="63">
        <v>12</v>
      </c>
      <c r="AC124" s="63">
        <v>6</v>
      </c>
      <c r="AD124" s="63">
        <v>7</v>
      </c>
      <c r="AE124" s="63">
        <v>2</v>
      </c>
      <c r="AF124" s="63">
        <v>14</v>
      </c>
      <c r="AG124" s="63">
        <v>10</v>
      </c>
      <c r="AH124" s="63">
        <v>10</v>
      </c>
      <c r="AI124" s="63">
        <v>5</v>
      </c>
      <c r="AJ124" s="64">
        <v>63</v>
      </c>
      <c r="AK124" s="64">
        <v>25</v>
      </c>
      <c r="AL124" s="64">
        <v>38</v>
      </c>
      <c r="AM124" s="65">
        <v>1</v>
      </c>
      <c r="AN124" s="65">
        <v>0</v>
      </c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6">
        <v>1</v>
      </c>
      <c r="BB124" s="65">
        <v>0</v>
      </c>
      <c r="BC124" s="65"/>
      <c r="BD124" s="65"/>
      <c r="BE124" s="67">
        <v>2</v>
      </c>
      <c r="BF124" s="67">
        <v>0</v>
      </c>
      <c r="BG124" s="67">
        <v>2</v>
      </c>
      <c r="BH124" s="68">
        <v>2</v>
      </c>
      <c r="BI124" s="68">
        <v>0</v>
      </c>
      <c r="BJ124" s="68">
        <v>1</v>
      </c>
      <c r="BK124" s="68">
        <v>0</v>
      </c>
      <c r="BL124" s="68">
        <v>8</v>
      </c>
      <c r="BM124" s="68">
        <v>1</v>
      </c>
      <c r="BN124" s="68">
        <v>4</v>
      </c>
      <c r="BO124" s="68">
        <v>1</v>
      </c>
      <c r="BP124" s="68">
        <v>5</v>
      </c>
      <c r="BQ124" s="68">
        <v>0</v>
      </c>
      <c r="BR124" s="68"/>
      <c r="BS124" s="69"/>
      <c r="BT124" s="69"/>
      <c r="BU124" s="69"/>
      <c r="BV124" s="69"/>
      <c r="BW124" s="69"/>
      <c r="BX124" s="69"/>
      <c r="BY124" s="69"/>
      <c r="BZ124" s="70">
        <v>20</v>
      </c>
      <c r="CA124" s="70">
        <v>2</v>
      </c>
      <c r="CB124" s="70">
        <v>18</v>
      </c>
      <c r="CC124" s="71"/>
      <c r="CD124" s="71"/>
      <c r="CE124" s="71"/>
      <c r="CF124" s="71"/>
      <c r="CG124" s="71"/>
      <c r="CH124" s="71">
        <v>1</v>
      </c>
      <c r="CI124" s="71">
        <v>1</v>
      </c>
      <c r="CJ124" s="71">
        <v>1</v>
      </c>
      <c r="CK124" s="71">
        <v>1</v>
      </c>
      <c r="CL124" s="68">
        <v>2</v>
      </c>
      <c r="CM124" s="68" t="s">
        <v>913</v>
      </c>
      <c r="CN124" s="72">
        <v>6</v>
      </c>
      <c r="CO124" s="73"/>
      <c r="CP124" s="73"/>
      <c r="CQ124" s="73"/>
      <c r="CR124" s="73"/>
      <c r="CS124" s="74"/>
      <c r="CT124" s="105" t="s">
        <v>732</v>
      </c>
      <c r="CU124" s="59" t="s">
        <v>733</v>
      </c>
    </row>
    <row r="125" spans="1:99" ht="13.5" customHeight="1">
      <c r="A125" s="60" t="s">
        <v>77</v>
      </c>
      <c r="B125" s="61" t="s">
        <v>66</v>
      </c>
      <c r="C125" s="61"/>
      <c r="D125" s="62"/>
      <c r="E125" s="62" t="s">
        <v>355</v>
      </c>
      <c r="F125" s="61" t="s">
        <v>451</v>
      </c>
      <c r="G125" s="62" t="s">
        <v>78</v>
      </c>
      <c r="H125" s="62" t="s">
        <v>78</v>
      </c>
      <c r="I125" s="62" t="s">
        <v>575</v>
      </c>
      <c r="J125" s="61" t="s">
        <v>581</v>
      </c>
      <c r="K125" s="62" t="s">
        <v>608</v>
      </c>
      <c r="L125" s="62" t="s">
        <v>609</v>
      </c>
      <c r="M125" s="62" t="s">
        <v>598</v>
      </c>
      <c r="N125" s="62" t="s">
        <v>67</v>
      </c>
      <c r="O125" s="62" t="s">
        <v>604</v>
      </c>
      <c r="P125" s="62" t="s">
        <v>355</v>
      </c>
      <c r="Q125" s="35" t="s">
        <v>601</v>
      </c>
      <c r="R125" s="63">
        <v>4</v>
      </c>
      <c r="S125" s="63">
        <v>0</v>
      </c>
      <c r="T125" s="63">
        <v>2</v>
      </c>
      <c r="U125" s="63">
        <v>1</v>
      </c>
      <c r="V125" s="63">
        <v>2</v>
      </c>
      <c r="W125" s="63">
        <v>1</v>
      </c>
      <c r="X125" s="63">
        <v>7</v>
      </c>
      <c r="Y125" s="63">
        <v>5</v>
      </c>
      <c r="Z125" s="63">
        <v>5</v>
      </c>
      <c r="AA125" s="63">
        <v>3</v>
      </c>
      <c r="AB125" s="63"/>
      <c r="AC125" s="63"/>
      <c r="AD125" s="63"/>
      <c r="AE125" s="63"/>
      <c r="AF125" s="63"/>
      <c r="AG125" s="63"/>
      <c r="AH125" s="63"/>
      <c r="AI125" s="63"/>
      <c r="AJ125" s="64">
        <v>20</v>
      </c>
      <c r="AK125" s="64">
        <v>10</v>
      </c>
      <c r="AL125" s="64">
        <v>10</v>
      </c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6"/>
      <c r="BB125" s="65"/>
      <c r="BC125" s="65"/>
      <c r="BD125" s="65"/>
      <c r="BE125" s="67">
        <v>0</v>
      </c>
      <c r="BF125" s="67">
        <v>0</v>
      </c>
      <c r="BG125" s="67">
        <v>0</v>
      </c>
      <c r="BH125" s="68">
        <v>4</v>
      </c>
      <c r="BI125" s="68">
        <v>0</v>
      </c>
      <c r="BJ125" s="68">
        <v>2</v>
      </c>
      <c r="BK125" s="68">
        <v>1</v>
      </c>
      <c r="BL125" s="68">
        <v>2</v>
      </c>
      <c r="BM125" s="68">
        <v>1</v>
      </c>
      <c r="BN125" s="68">
        <v>7</v>
      </c>
      <c r="BO125" s="68">
        <v>5</v>
      </c>
      <c r="BP125" s="68">
        <v>5</v>
      </c>
      <c r="BQ125" s="68">
        <v>3</v>
      </c>
      <c r="BR125" s="68"/>
      <c r="BS125" s="69"/>
      <c r="BT125" s="69"/>
      <c r="BU125" s="69"/>
      <c r="BV125" s="69"/>
      <c r="BW125" s="69"/>
      <c r="BX125" s="69"/>
      <c r="BY125" s="69"/>
      <c r="BZ125" s="70">
        <v>20</v>
      </c>
      <c r="CA125" s="70">
        <v>10</v>
      </c>
      <c r="CB125" s="70">
        <v>10</v>
      </c>
      <c r="CC125" s="71"/>
      <c r="CD125" s="71"/>
      <c r="CE125" s="71"/>
      <c r="CF125" s="71"/>
      <c r="CG125" s="71"/>
      <c r="CH125" s="71"/>
      <c r="CI125" s="71"/>
      <c r="CJ125" s="71"/>
      <c r="CK125" s="71"/>
      <c r="CL125" s="68">
        <v>2</v>
      </c>
      <c r="CM125" s="68" t="s">
        <v>913</v>
      </c>
      <c r="CN125" s="72">
        <v>2</v>
      </c>
      <c r="CO125" s="73"/>
      <c r="CP125" s="73"/>
      <c r="CQ125" s="73"/>
      <c r="CR125" s="73"/>
      <c r="CS125" s="74"/>
      <c r="CT125" s="105"/>
      <c r="CU125" s="59"/>
    </row>
    <row r="126" spans="1:99" ht="13.5" customHeight="1">
      <c r="A126" s="60" t="s">
        <v>77</v>
      </c>
      <c r="B126" s="61" t="s">
        <v>66</v>
      </c>
      <c r="C126" s="61"/>
      <c r="D126" s="62"/>
      <c r="E126" s="62" t="s">
        <v>356</v>
      </c>
      <c r="F126" s="61" t="s">
        <v>452</v>
      </c>
      <c r="G126" s="62" t="s">
        <v>78</v>
      </c>
      <c r="H126" s="62" t="s">
        <v>78</v>
      </c>
      <c r="I126" s="62" t="s">
        <v>575</v>
      </c>
      <c r="J126" s="61" t="s">
        <v>582</v>
      </c>
      <c r="K126" s="62" t="s">
        <v>608</v>
      </c>
      <c r="L126" s="62" t="s">
        <v>609</v>
      </c>
      <c r="M126" s="62" t="s">
        <v>598</v>
      </c>
      <c r="N126" s="62" t="s">
        <v>599</v>
      </c>
      <c r="O126" s="62" t="s">
        <v>600</v>
      </c>
      <c r="P126" s="62"/>
      <c r="Q126" s="35" t="s">
        <v>601</v>
      </c>
      <c r="R126" s="63">
        <v>6</v>
      </c>
      <c r="S126" s="63">
        <v>4</v>
      </c>
      <c r="T126" s="63">
        <v>6</v>
      </c>
      <c r="U126" s="63">
        <v>3</v>
      </c>
      <c r="V126" s="63">
        <v>8</v>
      </c>
      <c r="W126" s="63">
        <v>5</v>
      </c>
      <c r="X126" s="63">
        <v>5</v>
      </c>
      <c r="Y126" s="63">
        <v>3</v>
      </c>
      <c r="Z126" s="63">
        <v>8</v>
      </c>
      <c r="AA126" s="63">
        <v>4</v>
      </c>
      <c r="AB126" s="63">
        <v>8</v>
      </c>
      <c r="AC126" s="63">
        <v>4</v>
      </c>
      <c r="AD126" s="63">
        <v>14</v>
      </c>
      <c r="AE126" s="63">
        <v>6</v>
      </c>
      <c r="AF126" s="63">
        <v>8</v>
      </c>
      <c r="AG126" s="63">
        <v>4</v>
      </c>
      <c r="AH126" s="63">
        <v>12</v>
      </c>
      <c r="AI126" s="63">
        <v>5</v>
      </c>
      <c r="AJ126" s="64">
        <v>75</v>
      </c>
      <c r="AK126" s="64">
        <v>38</v>
      </c>
      <c r="AL126" s="64">
        <v>37</v>
      </c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6"/>
      <c r="BB126" s="65"/>
      <c r="BC126" s="65"/>
      <c r="BD126" s="65"/>
      <c r="BE126" s="67">
        <v>0</v>
      </c>
      <c r="BF126" s="67">
        <v>0</v>
      </c>
      <c r="BG126" s="67">
        <v>0</v>
      </c>
      <c r="BH126" s="68">
        <v>6</v>
      </c>
      <c r="BI126" s="68">
        <v>4</v>
      </c>
      <c r="BJ126" s="68">
        <v>6</v>
      </c>
      <c r="BK126" s="68">
        <v>3</v>
      </c>
      <c r="BL126" s="68">
        <v>8</v>
      </c>
      <c r="BM126" s="68">
        <v>5</v>
      </c>
      <c r="BN126" s="68">
        <v>5</v>
      </c>
      <c r="BO126" s="68">
        <v>3</v>
      </c>
      <c r="BP126" s="68">
        <v>8</v>
      </c>
      <c r="BQ126" s="68">
        <v>4</v>
      </c>
      <c r="BR126" s="68"/>
      <c r="BS126" s="69"/>
      <c r="BT126" s="69"/>
      <c r="BU126" s="69"/>
      <c r="BV126" s="69"/>
      <c r="BW126" s="69"/>
      <c r="BX126" s="69"/>
      <c r="BY126" s="69"/>
      <c r="BZ126" s="70">
        <v>33</v>
      </c>
      <c r="CA126" s="70">
        <v>19</v>
      </c>
      <c r="CB126" s="70">
        <v>14</v>
      </c>
      <c r="CC126" s="71"/>
      <c r="CD126" s="71"/>
      <c r="CE126" s="71"/>
      <c r="CF126" s="71"/>
      <c r="CG126" s="71"/>
      <c r="CH126" s="71">
        <v>1</v>
      </c>
      <c r="CI126" s="71">
        <v>1</v>
      </c>
      <c r="CJ126" s="71">
        <v>1</v>
      </c>
      <c r="CK126" s="71">
        <v>1</v>
      </c>
      <c r="CL126" s="68">
        <v>2</v>
      </c>
      <c r="CM126" s="68" t="s">
        <v>913</v>
      </c>
      <c r="CN126" s="72">
        <v>6</v>
      </c>
      <c r="CO126" s="73"/>
      <c r="CP126" s="73"/>
      <c r="CQ126" s="73"/>
      <c r="CR126" s="73"/>
      <c r="CS126" s="74"/>
      <c r="CT126" s="105" t="s">
        <v>734</v>
      </c>
      <c r="CU126" s="59" t="s">
        <v>735</v>
      </c>
    </row>
    <row r="127" spans="1:99" ht="13.5" customHeight="1">
      <c r="A127" s="60" t="s">
        <v>77</v>
      </c>
      <c r="B127" s="61" t="s">
        <v>66</v>
      </c>
      <c r="C127" s="61"/>
      <c r="D127" s="62"/>
      <c r="E127" s="62" t="s">
        <v>357</v>
      </c>
      <c r="F127" s="61" t="s">
        <v>453</v>
      </c>
      <c r="G127" s="62" t="s">
        <v>78</v>
      </c>
      <c r="H127" s="62" t="s">
        <v>78</v>
      </c>
      <c r="I127" s="62" t="s">
        <v>583</v>
      </c>
      <c r="J127" s="61" t="s">
        <v>584</v>
      </c>
      <c r="K127" s="62" t="s">
        <v>608</v>
      </c>
      <c r="L127" s="62" t="s">
        <v>609</v>
      </c>
      <c r="M127" s="62" t="s">
        <v>598</v>
      </c>
      <c r="N127" s="62" t="s">
        <v>605</v>
      </c>
      <c r="O127" s="62" t="s">
        <v>614</v>
      </c>
      <c r="P127" s="62"/>
      <c r="Q127" s="35" t="s">
        <v>601</v>
      </c>
      <c r="R127" s="63">
        <v>18</v>
      </c>
      <c r="S127" s="63">
        <v>7</v>
      </c>
      <c r="T127" s="63">
        <v>21</v>
      </c>
      <c r="U127" s="63">
        <v>8</v>
      </c>
      <c r="V127" s="63">
        <v>21</v>
      </c>
      <c r="W127" s="63">
        <v>11</v>
      </c>
      <c r="X127" s="63">
        <v>34</v>
      </c>
      <c r="Y127" s="63">
        <v>16</v>
      </c>
      <c r="Z127" s="63">
        <v>35</v>
      </c>
      <c r="AA127" s="63">
        <v>15</v>
      </c>
      <c r="AB127" s="63">
        <v>51</v>
      </c>
      <c r="AC127" s="63">
        <v>21</v>
      </c>
      <c r="AD127" s="63">
        <v>57</v>
      </c>
      <c r="AE127" s="63">
        <v>26</v>
      </c>
      <c r="AF127" s="63">
        <v>62</v>
      </c>
      <c r="AG127" s="63">
        <v>30</v>
      </c>
      <c r="AH127" s="63">
        <v>57</v>
      </c>
      <c r="AI127" s="63">
        <v>34</v>
      </c>
      <c r="AJ127" s="64">
        <v>356</v>
      </c>
      <c r="AK127" s="64">
        <v>168</v>
      </c>
      <c r="AL127" s="64">
        <v>188</v>
      </c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6"/>
      <c r="BB127" s="65"/>
      <c r="BC127" s="65"/>
      <c r="BD127" s="65"/>
      <c r="BE127" s="67">
        <v>0</v>
      </c>
      <c r="BF127" s="67">
        <v>0</v>
      </c>
      <c r="BG127" s="67">
        <v>0</v>
      </c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9"/>
      <c r="BT127" s="69"/>
      <c r="BU127" s="69"/>
      <c r="BV127" s="69"/>
      <c r="BW127" s="69"/>
      <c r="BX127" s="69"/>
      <c r="BY127" s="69"/>
      <c r="BZ127" s="70">
        <v>0</v>
      </c>
      <c r="CA127" s="70">
        <v>0</v>
      </c>
      <c r="CB127" s="70">
        <v>0</v>
      </c>
      <c r="CC127" s="71">
        <v>1</v>
      </c>
      <c r="CD127" s="71">
        <v>1</v>
      </c>
      <c r="CE127" s="71">
        <v>1</v>
      </c>
      <c r="CF127" s="71">
        <v>2</v>
      </c>
      <c r="CG127" s="71">
        <v>2</v>
      </c>
      <c r="CH127" s="71">
        <v>2</v>
      </c>
      <c r="CI127" s="71">
        <v>2</v>
      </c>
      <c r="CJ127" s="71">
        <v>2</v>
      </c>
      <c r="CK127" s="71">
        <v>2</v>
      </c>
      <c r="CL127" s="68"/>
      <c r="CM127" s="68"/>
      <c r="CN127" s="72">
        <v>15</v>
      </c>
      <c r="CO127" s="73"/>
      <c r="CP127" s="73"/>
      <c r="CQ127" s="73"/>
      <c r="CR127" s="73"/>
      <c r="CS127" s="74"/>
      <c r="CT127" s="105"/>
      <c r="CU127" s="59" t="s">
        <v>736</v>
      </c>
    </row>
    <row r="128" spans="1:99" ht="13.5" customHeight="1">
      <c r="A128" s="60" t="s">
        <v>77</v>
      </c>
      <c r="B128" s="61" t="s">
        <v>66</v>
      </c>
      <c r="C128" s="61"/>
      <c r="D128" s="62"/>
      <c r="E128" s="62" t="s">
        <v>358</v>
      </c>
      <c r="F128" s="61" t="s">
        <v>453</v>
      </c>
      <c r="G128" s="62" t="s">
        <v>78</v>
      </c>
      <c r="H128" s="62" t="s">
        <v>78</v>
      </c>
      <c r="I128" s="62" t="s">
        <v>583</v>
      </c>
      <c r="J128" s="61" t="s">
        <v>585</v>
      </c>
      <c r="K128" s="62" t="s">
        <v>608</v>
      </c>
      <c r="L128" s="62" t="s">
        <v>609</v>
      </c>
      <c r="M128" s="62" t="s">
        <v>598</v>
      </c>
      <c r="N128" s="62" t="s">
        <v>67</v>
      </c>
      <c r="O128" s="62" t="s">
        <v>604</v>
      </c>
      <c r="P128" s="62" t="s">
        <v>357</v>
      </c>
      <c r="Q128" s="35" t="s">
        <v>601</v>
      </c>
      <c r="R128" s="63">
        <v>4</v>
      </c>
      <c r="S128" s="63">
        <v>3</v>
      </c>
      <c r="T128" s="63">
        <v>4</v>
      </c>
      <c r="U128" s="63">
        <v>0</v>
      </c>
      <c r="V128" s="63">
        <v>2</v>
      </c>
      <c r="W128" s="63">
        <v>1</v>
      </c>
      <c r="X128" s="63">
        <v>2</v>
      </c>
      <c r="Y128" s="63">
        <v>2</v>
      </c>
      <c r="Z128" s="63">
        <v>4</v>
      </c>
      <c r="AA128" s="63">
        <v>2</v>
      </c>
      <c r="AB128" s="63"/>
      <c r="AC128" s="63"/>
      <c r="AD128" s="63"/>
      <c r="AE128" s="63"/>
      <c r="AF128" s="63"/>
      <c r="AG128" s="63"/>
      <c r="AH128" s="63"/>
      <c r="AI128" s="63"/>
      <c r="AJ128" s="64">
        <v>16</v>
      </c>
      <c r="AK128" s="64">
        <v>8</v>
      </c>
      <c r="AL128" s="64">
        <v>8</v>
      </c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6"/>
      <c r="BB128" s="65"/>
      <c r="BC128" s="65"/>
      <c r="BD128" s="65"/>
      <c r="BE128" s="67">
        <v>0</v>
      </c>
      <c r="BF128" s="67">
        <v>0</v>
      </c>
      <c r="BG128" s="67">
        <v>0</v>
      </c>
      <c r="BH128" s="68">
        <v>4</v>
      </c>
      <c r="BI128" s="68">
        <v>3</v>
      </c>
      <c r="BJ128" s="68">
        <v>4</v>
      </c>
      <c r="BK128" s="68">
        <v>0</v>
      </c>
      <c r="BL128" s="68">
        <v>2</v>
      </c>
      <c r="BM128" s="68">
        <v>1</v>
      </c>
      <c r="BN128" s="68">
        <v>2</v>
      </c>
      <c r="BO128" s="68">
        <v>2</v>
      </c>
      <c r="BP128" s="68">
        <v>4</v>
      </c>
      <c r="BQ128" s="68">
        <v>2</v>
      </c>
      <c r="BR128" s="68"/>
      <c r="BS128" s="69"/>
      <c r="BT128" s="69"/>
      <c r="BU128" s="69"/>
      <c r="BV128" s="69"/>
      <c r="BW128" s="69"/>
      <c r="BX128" s="69"/>
      <c r="BY128" s="69"/>
      <c r="BZ128" s="70">
        <v>16</v>
      </c>
      <c r="CA128" s="70">
        <v>8</v>
      </c>
      <c r="CB128" s="70">
        <v>8</v>
      </c>
      <c r="CC128" s="71"/>
      <c r="CD128" s="71"/>
      <c r="CE128" s="71"/>
      <c r="CF128" s="71"/>
      <c r="CG128" s="71"/>
      <c r="CH128" s="71"/>
      <c r="CI128" s="71"/>
      <c r="CJ128" s="71"/>
      <c r="CK128" s="71"/>
      <c r="CL128" s="68">
        <v>1</v>
      </c>
      <c r="CM128" s="68">
        <v>12345</v>
      </c>
      <c r="CN128" s="72">
        <v>1</v>
      </c>
      <c r="CO128" s="73"/>
      <c r="CP128" s="73"/>
      <c r="CQ128" s="73"/>
      <c r="CR128" s="73"/>
      <c r="CS128" s="74"/>
      <c r="CT128" s="105"/>
      <c r="CU128" s="59"/>
    </row>
    <row r="129" spans="1:99" ht="13.5" customHeight="1">
      <c r="A129" s="60" t="s">
        <v>77</v>
      </c>
      <c r="B129" s="61" t="s">
        <v>66</v>
      </c>
      <c r="C129" s="61"/>
      <c r="D129" s="62"/>
      <c r="E129" s="62" t="s">
        <v>359</v>
      </c>
      <c r="F129" s="61" t="s">
        <v>453</v>
      </c>
      <c r="G129" s="62" t="s">
        <v>78</v>
      </c>
      <c r="H129" s="62" t="s">
        <v>78</v>
      </c>
      <c r="I129" s="62" t="s">
        <v>583</v>
      </c>
      <c r="J129" s="61" t="s">
        <v>586</v>
      </c>
      <c r="K129" s="62" t="s">
        <v>608</v>
      </c>
      <c r="L129" s="62" t="s">
        <v>609</v>
      </c>
      <c r="M129" s="62" t="s">
        <v>598</v>
      </c>
      <c r="N129" s="62" t="s">
        <v>67</v>
      </c>
      <c r="O129" s="62" t="s">
        <v>604</v>
      </c>
      <c r="P129" s="62" t="s">
        <v>357</v>
      </c>
      <c r="Q129" s="35" t="s">
        <v>601</v>
      </c>
      <c r="R129" s="63">
        <v>3</v>
      </c>
      <c r="S129" s="63">
        <v>1</v>
      </c>
      <c r="T129" s="63">
        <v>4</v>
      </c>
      <c r="U129" s="63">
        <v>2</v>
      </c>
      <c r="V129" s="63">
        <v>8</v>
      </c>
      <c r="W129" s="63">
        <v>7</v>
      </c>
      <c r="X129" s="63">
        <v>6</v>
      </c>
      <c r="Y129" s="63">
        <v>3</v>
      </c>
      <c r="Z129" s="63">
        <v>4</v>
      </c>
      <c r="AA129" s="63">
        <v>3</v>
      </c>
      <c r="AB129" s="63"/>
      <c r="AC129" s="63"/>
      <c r="AD129" s="63"/>
      <c r="AE129" s="63"/>
      <c r="AF129" s="63"/>
      <c r="AG129" s="63"/>
      <c r="AH129" s="63"/>
      <c r="AI129" s="63"/>
      <c r="AJ129" s="64">
        <v>25</v>
      </c>
      <c r="AK129" s="64">
        <v>16</v>
      </c>
      <c r="AL129" s="64">
        <v>9</v>
      </c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6"/>
      <c r="BB129" s="65"/>
      <c r="BC129" s="65"/>
      <c r="BD129" s="65"/>
      <c r="BE129" s="67">
        <v>0</v>
      </c>
      <c r="BF129" s="67">
        <v>0</v>
      </c>
      <c r="BG129" s="67">
        <v>0</v>
      </c>
      <c r="BH129" s="68">
        <v>3</v>
      </c>
      <c r="BI129" s="68">
        <v>1</v>
      </c>
      <c r="BJ129" s="68">
        <v>4</v>
      </c>
      <c r="BK129" s="68">
        <v>2</v>
      </c>
      <c r="BL129" s="68">
        <v>8</v>
      </c>
      <c r="BM129" s="68">
        <v>7</v>
      </c>
      <c r="BN129" s="68">
        <v>6</v>
      </c>
      <c r="BO129" s="68">
        <v>3</v>
      </c>
      <c r="BP129" s="68">
        <v>4</v>
      </c>
      <c r="BQ129" s="68">
        <v>3</v>
      </c>
      <c r="BR129" s="68"/>
      <c r="BS129" s="69"/>
      <c r="BT129" s="69"/>
      <c r="BU129" s="69"/>
      <c r="BV129" s="69"/>
      <c r="BW129" s="69"/>
      <c r="BX129" s="69"/>
      <c r="BY129" s="69"/>
      <c r="BZ129" s="70">
        <v>25</v>
      </c>
      <c r="CA129" s="70">
        <v>16</v>
      </c>
      <c r="CB129" s="70">
        <v>9</v>
      </c>
      <c r="CC129" s="71"/>
      <c r="CD129" s="71"/>
      <c r="CE129" s="71"/>
      <c r="CF129" s="71"/>
      <c r="CG129" s="71"/>
      <c r="CH129" s="71"/>
      <c r="CI129" s="71"/>
      <c r="CJ129" s="71"/>
      <c r="CK129" s="71"/>
      <c r="CL129" s="68">
        <v>2</v>
      </c>
      <c r="CM129" s="68" t="s">
        <v>913</v>
      </c>
      <c r="CN129" s="72">
        <v>2</v>
      </c>
      <c r="CO129" s="73"/>
      <c r="CP129" s="73"/>
      <c r="CQ129" s="73"/>
      <c r="CR129" s="73"/>
      <c r="CS129" s="74"/>
      <c r="CT129" s="105"/>
      <c r="CU129" s="59"/>
    </row>
    <row r="130" spans="1:99" ht="13.5" customHeight="1">
      <c r="A130" s="60" t="s">
        <v>77</v>
      </c>
      <c r="B130" s="61" t="s">
        <v>66</v>
      </c>
      <c r="C130" s="61"/>
      <c r="D130" s="62"/>
      <c r="E130" s="62" t="s">
        <v>360</v>
      </c>
      <c r="F130" s="61" t="s">
        <v>453</v>
      </c>
      <c r="G130" s="62" t="s">
        <v>78</v>
      </c>
      <c r="H130" s="62" t="s">
        <v>78</v>
      </c>
      <c r="I130" s="62" t="s">
        <v>583</v>
      </c>
      <c r="J130" s="61" t="s">
        <v>587</v>
      </c>
      <c r="K130" s="62" t="s">
        <v>608</v>
      </c>
      <c r="L130" s="62" t="s">
        <v>609</v>
      </c>
      <c r="M130" s="62" t="s">
        <v>598</v>
      </c>
      <c r="N130" s="62" t="s">
        <v>67</v>
      </c>
      <c r="O130" s="62" t="s">
        <v>604</v>
      </c>
      <c r="P130" s="62" t="s">
        <v>357</v>
      </c>
      <c r="Q130" s="35" t="s">
        <v>601</v>
      </c>
      <c r="R130" s="63">
        <v>4</v>
      </c>
      <c r="S130" s="63">
        <v>1</v>
      </c>
      <c r="T130" s="63">
        <v>3</v>
      </c>
      <c r="U130" s="63">
        <v>1</v>
      </c>
      <c r="V130" s="63">
        <v>3</v>
      </c>
      <c r="W130" s="63">
        <v>1</v>
      </c>
      <c r="X130" s="63">
        <v>10</v>
      </c>
      <c r="Y130" s="63">
        <v>3</v>
      </c>
      <c r="Z130" s="63">
        <v>2</v>
      </c>
      <c r="AA130" s="63">
        <v>1</v>
      </c>
      <c r="AB130" s="63"/>
      <c r="AC130" s="63"/>
      <c r="AD130" s="63"/>
      <c r="AE130" s="63"/>
      <c r="AF130" s="63"/>
      <c r="AG130" s="63"/>
      <c r="AH130" s="63"/>
      <c r="AI130" s="63"/>
      <c r="AJ130" s="64">
        <v>22</v>
      </c>
      <c r="AK130" s="64">
        <v>7</v>
      </c>
      <c r="AL130" s="64">
        <v>15</v>
      </c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6"/>
      <c r="BB130" s="65"/>
      <c r="BC130" s="65"/>
      <c r="BD130" s="65"/>
      <c r="BE130" s="67">
        <v>0</v>
      </c>
      <c r="BF130" s="67">
        <v>0</v>
      </c>
      <c r="BG130" s="67">
        <v>0</v>
      </c>
      <c r="BH130" s="68">
        <v>4</v>
      </c>
      <c r="BI130" s="68">
        <v>1</v>
      </c>
      <c r="BJ130" s="68">
        <v>3</v>
      </c>
      <c r="BK130" s="68">
        <v>1</v>
      </c>
      <c r="BL130" s="68">
        <v>3</v>
      </c>
      <c r="BM130" s="68">
        <v>1</v>
      </c>
      <c r="BN130" s="68">
        <v>10</v>
      </c>
      <c r="BO130" s="68">
        <v>3</v>
      </c>
      <c r="BP130" s="68">
        <v>2</v>
      </c>
      <c r="BQ130" s="68">
        <v>1</v>
      </c>
      <c r="BR130" s="68"/>
      <c r="BS130" s="69"/>
      <c r="BT130" s="69"/>
      <c r="BU130" s="69"/>
      <c r="BV130" s="69"/>
      <c r="BW130" s="69"/>
      <c r="BX130" s="69"/>
      <c r="BY130" s="69"/>
      <c r="BZ130" s="70">
        <v>22</v>
      </c>
      <c r="CA130" s="70">
        <v>7</v>
      </c>
      <c r="CB130" s="70">
        <v>15</v>
      </c>
      <c r="CC130" s="71"/>
      <c r="CD130" s="71"/>
      <c r="CE130" s="71"/>
      <c r="CF130" s="71"/>
      <c r="CG130" s="71"/>
      <c r="CH130" s="71"/>
      <c r="CI130" s="71"/>
      <c r="CJ130" s="71"/>
      <c r="CK130" s="71"/>
      <c r="CL130" s="68">
        <v>2</v>
      </c>
      <c r="CM130" s="68" t="s">
        <v>913</v>
      </c>
      <c r="CN130" s="72">
        <v>2</v>
      </c>
      <c r="CO130" s="73"/>
      <c r="CP130" s="73"/>
      <c r="CQ130" s="73"/>
      <c r="CR130" s="73"/>
      <c r="CS130" s="74"/>
      <c r="CT130" s="105"/>
      <c r="CU130" s="59"/>
    </row>
    <row r="131" spans="1:99" ht="13.5" customHeight="1">
      <c r="A131" s="60" t="s">
        <v>77</v>
      </c>
      <c r="B131" s="61" t="s">
        <v>66</v>
      </c>
      <c r="C131" s="61"/>
      <c r="D131" s="62"/>
      <c r="E131" s="62" t="s">
        <v>361</v>
      </c>
      <c r="F131" s="61" t="s">
        <v>453</v>
      </c>
      <c r="G131" s="62" t="s">
        <v>78</v>
      </c>
      <c r="H131" s="62" t="s">
        <v>78</v>
      </c>
      <c r="I131" s="62" t="s">
        <v>583</v>
      </c>
      <c r="J131" s="61" t="s">
        <v>588</v>
      </c>
      <c r="K131" s="62" t="s">
        <v>608</v>
      </c>
      <c r="L131" s="62" t="s">
        <v>609</v>
      </c>
      <c r="M131" s="62" t="s">
        <v>598</v>
      </c>
      <c r="N131" s="62" t="s">
        <v>67</v>
      </c>
      <c r="O131" s="62" t="s">
        <v>604</v>
      </c>
      <c r="P131" s="62" t="s">
        <v>357</v>
      </c>
      <c r="Q131" s="35" t="s">
        <v>601</v>
      </c>
      <c r="R131" s="63">
        <v>4</v>
      </c>
      <c r="S131" s="63">
        <v>1</v>
      </c>
      <c r="T131" s="63">
        <v>2</v>
      </c>
      <c r="U131" s="63">
        <v>2</v>
      </c>
      <c r="V131" s="63">
        <v>3</v>
      </c>
      <c r="W131" s="63">
        <v>1</v>
      </c>
      <c r="X131" s="63">
        <v>8</v>
      </c>
      <c r="Y131" s="63">
        <v>1</v>
      </c>
      <c r="Z131" s="63">
        <v>7</v>
      </c>
      <c r="AA131" s="63">
        <v>2</v>
      </c>
      <c r="AB131" s="63"/>
      <c r="AC131" s="63"/>
      <c r="AD131" s="63"/>
      <c r="AE131" s="63"/>
      <c r="AF131" s="63"/>
      <c r="AG131" s="63"/>
      <c r="AH131" s="63"/>
      <c r="AI131" s="63"/>
      <c r="AJ131" s="64">
        <v>24</v>
      </c>
      <c r="AK131" s="64">
        <v>7</v>
      </c>
      <c r="AL131" s="64">
        <v>17</v>
      </c>
      <c r="AM131" s="65">
        <v>1</v>
      </c>
      <c r="AN131" s="65">
        <v>0</v>
      </c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6"/>
      <c r="BB131" s="65"/>
      <c r="BC131" s="65"/>
      <c r="BD131" s="65"/>
      <c r="BE131" s="67">
        <v>1</v>
      </c>
      <c r="BF131" s="67">
        <v>0</v>
      </c>
      <c r="BG131" s="67">
        <v>1</v>
      </c>
      <c r="BH131" s="68">
        <v>4</v>
      </c>
      <c r="BI131" s="68">
        <v>1</v>
      </c>
      <c r="BJ131" s="68">
        <v>2</v>
      </c>
      <c r="BK131" s="68">
        <v>2</v>
      </c>
      <c r="BL131" s="68">
        <v>3</v>
      </c>
      <c r="BM131" s="68">
        <v>1</v>
      </c>
      <c r="BN131" s="68">
        <v>8</v>
      </c>
      <c r="BO131" s="68">
        <v>1</v>
      </c>
      <c r="BP131" s="68">
        <v>7</v>
      </c>
      <c r="BQ131" s="68">
        <v>2</v>
      </c>
      <c r="BR131" s="68"/>
      <c r="BS131" s="69"/>
      <c r="BT131" s="69"/>
      <c r="BU131" s="69"/>
      <c r="BV131" s="69"/>
      <c r="BW131" s="69"/>
      <c r="BX131" s="69"/>
      <c r="BY131" s="69"/>
      <c r="BZ131" s="70">
        <v>24</v>
      </c>
      <c r="CA131" s="70">
        <v>7</v>
      </c>
      <c r="CB131" s="70">
        <v>17</v>
      </c>
      <c r="CC131" s="71"/>
      <c r="CD131" s="71"/>
      <c r="CE131" s="71"/>
      <c r="CF131" s="71"/>
      <c r="CG131" s="71"/>
      <c r="CH131" s="71"/>
      <c r="CI131" s="71"/>
      <c r="CJ131" s="71"/>
      <c r="CK131" s="71"/>
      <c r="CL131" s="68">
        <v>2</v>
      </c>
      <c r="CM131" s="68" t="s">
        <v>913</v>
      </c>
      <c r="CN131" s="72">
        <v>2</v>
      </c>
      <c r="CO131" s="73"/>
      <c r="CP131" s="73"/>
      <c r="CQ131" s="73"/>
      <c r="CR131" s="73"/>
      <c r="CS131" s="74"/>
      <c r="CT131" s="105"/>
      <c r="CU131" s="59"/>
    </row>
    <row r="132" spans="1:99" ht="13.5" customHeight="1">
      <c r="A132" s="60" t="s">
        <v>77</v>
      </c>
      <c r="B132" s="61" t="s">
        <v>66</v>
      </c>
      <c r="C132" s="61"/>
      <c r="D132" s="62"/>
      <c r="E132" s="62" t="s">
        <v>362</v>
      </c>
      <c r="F132" s="61" t="s">
        <v>454</v>
      </c>
      <c r="G132" s="62" t="s">
        <v>78</v>
      </c>
      <c r="H132" s="62" t="s">
        <v>78</v>
      </c>
      <c r="I132" s="62" t="s">
        <v>583</v>
      </c>
      <c r="J132" s="61" t="s">
        <v>589</v>
      </c>
      <c r="K132" s="62" t="s">
        <v>608</v>
      </c>
      <c r="L132" s="62" t="s">
        <v>609</v>
      </c>
      <c r="M132" s="62" t="s">
        <v>598</v>
      </c>
      <c r="N132" s="62" t="s">
        <v>599</v>
      </c>
      <c r="O132" s="62" t="s">
        <v>600</v>
      </c>
      <c r="P132" s="62"/>
      <c r="Q132" s="35" t="s">
        <v>601</v>
      </c>
      <c r="R132" s="63">
        <v>41</v>
      </c>
      <c r="S132" s="63">
        <v>21</v>
      </c>
      <c r="T132" s="63">
        <v>22</v>
      </c>
      <c r="U132" s="63">
        <v>12</v>
      </c>
      <c r="V132" s="63">
        <v>37</v>
      </c>
      <c r="W132" s="63">
        <v>22</v>
      </c>
      <c r="X132" s="63">
        <v>27</v>
      </c>
      <c r="Y132" s="63">
        <v>19</v>
      </c>
      <c r="Z132" s="63">
        <v>26</v>
      </c>
      <c r="AA132" s="63">
        <v>13</v>
      </c>
      <c r="AB132" s="63">
        <v>29</v>
      </c>
      <c r="AC132" s="63">
        <v>15</v>
      </c>
      <c r="AD132" s="63">
        <v>44</v>
      </c>
      <c r="AE132" s="63">
        <v>16</v>
      </c>
      <c r="AF132" s="63">
        <v>41</v>
      </c>
      <c r="AG132" s="63">
        <v>13</v>
      </c>
      <c r="AH132" s="63">
        <v>24</v>
      </c>
      <c r="AI132" s="63">
        <v>9</v>
      </c>
      <c r="AJ132" s="64">
        <v>291</v>
      </c>
      <c r="AK132" s="64">
        <v>140</v>
      </c>
      <c r="AL132" s="64">
        <v>151</v>
      </c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>
        <v>1</v>
      </c>
      <c r="AX132" s="65">
        <v>0</v>
      </c>
      <c r="AY132" s="65">
        <v>9</v>
      </c>
      <c r="AZ132" s="65">
        <v>2</v>
      </c>
      <c r="BA132" s="66">
        <v>6</v>
      </c>
      <c r="BB132" s="65">
        <v>0</v>
      </c>
      <c r="BC132" s="65">
        <v>2</v>
      </c>
      <c r="BD132" s="65">
        <v>1</v>
      </c>
      <c r="BE132" s="67">
        <v>18</v>
      </c>
      <c r="BF132" s="67">
        <v>3</v>
      </c>
      <c r="BG132" s="67">
        <v>15</v>
      </c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9"/>
      <c r="BT132" s="69"/>
      <c r="BU132" s="69"/>
      <c r="BV132" s="69"/>
      <c r="BW132" s="69"/>
      <c r="BX132" s="69"/>
      <c r="BY132" s="69"/>
      <c r="BZ132" s="70">
        <v>0</v>
      </c>
      <c r="CA132" s="70">
        <v>0</v>
      </c>
      <c r="CB132" s="70">
        <v>0</v>
      </c>
      <c r="CC132" s="71">
        <v>2</v>
      </c>
      <c r="CD132" s="71">
        <v>1</v>
      </c>
      <c r="CE132" s="71">
        <v>2</v>
      </c>
      <c r="CF132" s="71">
        <v>1</v>
      </c>
      <c r="CG132" s="71">
        <v>1</v>
      </c>
      <c r="CH132" s="71">
        <v>1</v>
      </c>
      <c r="CI132" s="71">
        <v>2</v>
      </c>
      <c r="CJ132" s="71">
        <v>1</v>
      </c>
      <c r="CK132" s="71">
        <v>1</v>
      </c>
      <c r="CL132" s="68"/>
      <c r="CM132" s="68"/>
      <c r="CN132" s="72">
        <v>12</v>
      </c>
      <c r="CO132" s="73"/>
      <c r="CP132" s="73"/>
      <c r="CQ132" s="73"/>
      <c r="CR132" s="73"/>
      <c r="CS132" s="74"/>
      <c r="CT132" s="105"/>
      <c r="CU132" s="59" t="s">
        <v>737</v>
      </c>
    </row>
    <row r="133" spans="1:99" ht="13.5" customHeight="1">
      <c r="A133" s="60" t="s">
        <v>77</v>
      </c>
      <c r="B133" s="61" t="s">
        <v>66</v>
      </c>
      <c r="C133" s="61"/>
      <c r="D133" s="62"/>
      <c r="E133" s="62" t="s">
        <v>363</v>
      </c>
      <c r="F133" s="61" t="s">
        <v>454</v>
      </c>
      <c r="G133" s="62" t="s">
        <v>78</v>
      </c>
      <c r="H133" s="62" t="s">
        <v>78</v>
      </c>
      <c r="I133" s="62" t="s">
        <v>583</v>
      </c>
      <c r="J133" s="61" t="s">
        <v>590</v>
      </c>
      <c r="K133" s="62" t="s">
        <v>608</v>
      </c>
      <c r="L133" s="62" t="s">
        <v>609</v>
      </c>
      <c r="M133" s="62" t="s">
        <v>598</v>
      </c>
      <c r="N133" s="62" t="s">
        <v>599</v>
      </c>
      <c r="O133" s="62" t="s">
        <v>604</v>
      </c>
      <c r="P133" s="62" t="s">
        <v>362</v>
      </c>
      <c r="Q133" s="35" t="s">
        <v>601</v>
      </c>
      <c r="R133" s="63">
        <v>6</v>
      </c>
      <c r="S133" s="63">
        <v>2</v>
      </c>
      <c r="T133" s="63">
        <v>2</v>
      </c>
      <c r="U133" s="63">
        <v>0</v>
      </c>
      <c r="V133" s="63">
        <v>4</v>
      </c>
      <c r="W133" s="63">
        <v>2</v>
      </c>
      <c r="X133" s="63">
        <v>7</v>
      </c>
      <c r="Y133" s="63">
        <v>4</v>
      </c>
      <c r="Z133" s="63">
        <v>8</v>
      </c>
      <c r="AA133" s="63">
        <v>4</v>
      </c>
      <c r="AB133" s="63">
        <v>5</v>
      </c>
      <c r="AC133" s="63">
        <v>2</v>
      </c>
      <c r="AD133" s="63">
        <v>5</v>
      </c>
      <c r="AE133" s="63">
        <v>2</v>
      </c>
      <c r="AF133" s="63">
        <v>8</v>
      </c>
      <c r="AG133" s="63">
        <v>3</v>
      </c>
      <c r="AH133" s="63">
        <v>8</v>
      </c>
      <c r="AI133" s="63">
        <v>4</v>
      </c>
      <c r="AJ133" s="64">
        <v>53</v>
      </c>
      <c r="AK133" s="64">
        <v>23</v>
      </c>
      <c r="AL133" s="64">
        <v>30</v>
      </c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6"/>
      <c r="BB133" s="65"/>
      <c r="BC133" s="65"/>
      <c r="BD133" s="65"/>
      <c r="BE133" s="67">
        <v>0</v>
      </c>
      <c r="BF133" s="67">
        <v>0</v>
      </c>
      <c r="BG133" s="67">
        <v>0</v>
      </c>
      <c r="BH133" s="68">
        <v>6</v>
      </c>
      <c r="BI133" s="68">
        <v>2</v>
      </c>
      <c r="BJ133" s="68">
        <v>2</v>
      </c>
      <c r="BK133" s="68">
        <v>0</v>
      </c>
      <c r="BL133" s="68">
        <v>4</v>
      </c>
      <c r="BM133" s="68">
        <v>2</v>
      </c>
      <c r="BN133" s="68">
        <v>7</v>
      </c>
      <c r="BO133" s="68">
        <v>4</v>
      </c>
      <c r="BP133" s="68">
        <v>8</v>
      </c>
      <c r="BQ133" s="68">
        <v>4</v>
      </c>
      <c r="BR133" s="68">
        <v>5</v>
      </c>
      <c r="BS133" s="69">
        <v>2</v>
      </c>
      <c r="BT133" s="69">
        <v>5</v>
      </c>
      <c r="BU133" s="69">
        <v>2</v>
      </c>
      <c r="BV133" s="69">
        <v>8</v>
      </c>
      <c r="BW133" s="69">
        <v>3</v>
      </c>
      <c r="BX133" s="69">
        <v>8</v>
      </c>
      <c r="BY133" s="69">
        <v>4</v>
      </c>
      <c r="BZ133" s="70">
        <v>53</v>
      </c>
      <c r="CA133" s="70">
        <v>23</v>
      </c>
      <c r="CB133" s="70">
        <v>30</v>
      </c>
      <c r="CC133" s="71"/>
      <c r="CD133" s="71"/>
      <c r="CE133" s="71"/>
      <c r="CF133" s="71"/>
      <c r="CG133" s="71"/>
      <c r="CH133" s="71"/>
      <c r="CI133" s="71"/>
      <c r="CJ133" s="71"/>
      <c r="CK133" s="71"/>
      <c r="CL133" s="68">
        <v>4</v>
      </c>
      <c r="CM133" s="68" t="s">
        <v>909</v>
      </c>
      <c r="CN133" s="72">
        <v>4</v>
      </c>
      <c r="CO133" s="73"/>
      <c r="CP133" s="73"/>
      <c r="CQ133" s="73"/>
      <c r="CR133" s="73"/>
      <c r="CS133" s="74"/>
      <c r="CT133" s="105"/>
      <c r="CU133" s="59"/>
    </row>
    <row r="134" spans="1:99" ht="13.5" customHeight="1">
      <c r="A134" s="60" t="s">
        <v>77</v>
      </c>
      <c r="B134" s="61" t="s">
        <v>66</v>
      </c>
      <c r="C134" s="61"/>
      <c r="D134" s="62"/>
      <c r="E134" s="62" t="s">
        <v>364</v>
      </c>
      <c r="F134" s="61" t="s">
        <v>455</v>
      </c>
      <c r="G134" s="62" t="s">
        <v>78</v>
      </c>
      <c r="H134" s="62" t="s">
        <v>78</v>
      </c>
      <c r="I134" s="62" t="s">
        <v>591</v>
      </c>
      <c r="J134" s="61" t="s">
        <v>592</v>
      </c>
      <c r="K134" s="62" t="s">
        <v>608</v>
      </c>
      <c r="L134" s="62" t="s">
        <v>609</v>
      </c>
      <c r="M134" s="62" t="s">
        <v>598</v>
      </c>
      <c r="N134" s="62" t="s">
        <v>599</v>
      </c>
      <c r="O134" s="62" t="s">
        <v>604</v>
      </c>
      <c r="P134" s="62" t="s">
        <v>366</v>
      </c>
      <c r="Q134" s="35" t="s">
        <v>601</v>
      </c>
      <c r="R134" s="63"/>
      <c r="S134" s="63"/>
      <c r="T134" s="63">
        <v>2</v>
      </c>
      <c r="U134" s="63">
        <v>0</v>
      </c>
      <c r="V134" s="63">
        <v>4</v>
      </c>
      <c r="W134" s="63">
        <v>1</v>
      </c>
      <c r="X134" s="63"/>
      <c r="Y134" s="63"/>
      <c r="Z134" s="63">
        <v>1</v>
      </c>
      <c r="AA134" s="63">
        <v>0</v>
      </c>
      <c r="AB134" s="63">
        <v>6</v>
      </c>
      <c r="AC134" s="63">
        <v>4</v>
      </c>
      <c r="AD134" s="63">
        <v>4</v>
      </c>
      <c r="AE134" s="63">
        <v>1</v>
      </c>
      <c r="AF134" s="63">
        <v>7</v>
      </c>
      <c r="AG134" s="63">
        <v>4</v>
      </c>
      <c r="AH134" s="63">
        <v>5</v>
      </c>
      <c r="AI134" s="63">
        <v>2</v>
      </c>
      <c r="AJ134" s="64">
        <v>29</v>
      </c>
      <c r="AK134" s="64">
        <v>12</v>
      </c>
      <c r="AL134" s="64">
        <v>17</v>
      </c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>
        <v>1</v>
      </c>
      <c r="AX134" s="65">
        <v>1</v>
      </c>
      <c r="AY134" s="65"/>
      <c r="AZ134" s="65"/>
      <c r="BA134" s="66"/>
      <c r="BB134" s="65"/>
      <c r="BC134" s="65">
        <v>2</v>
      </c>
      <c r="BD134" s="65">
        <v>0</v>
      </c>
      <c r="BE134" s="67">
        <v>3</v>
      </c>
      <c r="BF134" s="67">
        <v>1</v>
      </c>
      <c r="BG134" s="67">
        <v>2</v>
      </c>
      <c r="BH134" s="68"/>
      <c r="BI134" s="68"/>
      <c r="BJ134" s="68">
        <v>2</v>
      </c>
      <c r="BK134" s="68">
        <v>0</v>
      </c>
      <c r="BL134" s="68">
        <v>4</v>
      </c>
      <c r="BM134" s="68">
        <v>1</v>
      </c>
      <c r="BN134" s="68"/>
      <c r="BO134" s="68"/>
      <c r="BP134" s="68">
        <v>1</v>
      </c>
      <c r="BQ134" s="68">
        <v>0</v>
      </c>
      <c r="BR134" s="68">
        <v>6</v>
      </c>
      <c r="BS134" s="69">
        <v>4</v>
      </c>
      <c r="BT134" s="69">
        <v>4</v>
      </c>
      <c r="BU134" s="69">
        <v>1</v>
      </c>
      <c r="BV134" s="69">
        <v>7</v>
      </c>
      <c r="BW134" s="69">
        <v>4</v>
      </c>
      <c r="BX134" s="69">
        <v>5</v>
      </c>
      <c r="BY134" s="69">
        <v>2</v>
      </c>
      <c r="BZ134" s="70">
        <v>29</v>
      </c>
      <c r="CA134" s="70">
        <v>12</v>
      </c>
      <c r="CB134" s="70">
        <v>17</v>
      </c>
      <c r="CC134" s="71"/>
      <c r="CD134" s="71"/>
      <c r="CE134" s="71"/>
      <c r="CF134" s="71"/>
      <c r="CG134" s="71"/>
      <c r="CH134" s="71"/>
      <c r="CI134" s="71"/>
      <c r="CJ134" s="71"/>
      <c r="CK134" s="71"/>
      <c r="CL134" s="68">
        <v>3</v>
      </c>
      <c r="CM134" s="68" t="s">
        <v>918</v>
      </c>
      <c r="CN134" s="72">
        <v>3</v>
      </c>
      <c r="CO134" s="73"/>
      <c r="CP134" s="73"/>
      <c r="CQ134" s="73"/>
      <c r="CR134" s="73"/>
      <c r="CS134" s="74"/>
      <c r="CT134" s="105"/>
      <c r="CU134" s="59"/>
    </row>
    <row r="135" spans="1:99" ht="13.5" customHeight="1">
      <c r="A135" s="60" t="s">
        <v>77</v>
      </c>
      <c r="B135" s="61" t="s">
        <v>66</v>
      </c>
      <c r="C135" s="61"/>
      <c r="D135" s="62"/>
      <c r="E135" s="62" t="s">
        <v>365</v>
      </c>
      <c r="F135" s="61" t="s">
        <v>455</v>
      </c>
      <c r="G135" s="62" t="s">
        <v>78</v>
      </c>
      <c r="H135" s="62" t="s">
        <v>78</v>
      </c>
      <c r="I135" s="62" t="s">
        <v>591</v>
      </c>
      <c r="J135" s="61" t="s">
        <v>593</v>
      </c>
      <c r="K135" s="62" t="s">
        <v>608</v>
      </c>
      <c r="L135" s="62" t="s">
        <v>609</v>
      </c>
      <c r="M135" s="62" t="s">
        <v>598</v>
      </c>
      <c r="N135" s="62" t="s">
        <v>67</v>
      </c>
      <c r="O135" s="62" t="s">
        <v>604</v>
      </c>
      <c r="P135" s="62" t="s">
        <v>366</v>
      </c>
      <c r="Q135" s="35" t="s">
        <v>601</v>
      </c>
      <c r="R135" s="63">
        <v>1</v>
      </c>
      <c r="S135" s="63">
        <v>0</v>
      </c>
      <c r="T135" s="63">
        <v>2</v>
      </c>
      <c r="U135" s="63">
        <v>2</v>
      </c>
      <c r="V135" s="63">
        <v>4</v>
      </c>
      <c r="W135" s="63">
        <v>2</v>
      </c>
      <c r="X135" s="63">
        <v>3</v>
      </c>
      <c r="Y135" s="63">
        <v>1</v>
      </c>
      <c r="Z135" s="63">
        <v>3</v>
      </c>
      <c r="AA135" s="63">
        <v>1</v>
      </c>
      <c r="AB135" s="63"/>
      <c r="AC135" s="63"/>
      <c r="AD135" s="63"/>
      <c r="AE135" s="63"/>
      <c r="AF135" s="63"/>
      <c r="AG135" s="63"/>
      <c r="AH135" s="63"/>
      <c r="AI135" s="63"/>
      <c r="AJ135" s="64">
        <v>13</v>
      </c>
      <c r="AK135" s="64">
        <v>6</v>
      </c>
      <c r="AL135" s="64">
        <v>7</v>
      </c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6"/>
      <c r="BB135" s="65"/>
      <c r="BC135" s="65"/>
      <c r="BD135" s="65"/>
      <c r="BE135" s="67">
        <v>0</v>
      </c>
      <c r="BF135" s="67">
        <v>0</v>
      </c>
      <c r="BG135" s="67">
        <v>0</v>
      </c>
      <c r="BH135" s="68">
        <v>1</v>
      </c>
      <c r="BI135" s="68">
        <v>0</v>
      </c>
      <c r="BJ135" s="68">
        <v>2</v>
      </c>
      <c r="BK135" s="68">
        <v>2</v>
      </c>
      <c r="BL135" s="68">
        <v>4</v>
      </c>
      <c r="BM135" s="68">
        <v>2</v>
      </c>
      <c r="BN135" s="68">
        <v>3</v>
      </c>
      <c r="BO135" s="68">
        <v>1</v>
      </c>
      <c r="BP135" s="68">
        <v>3</v>
      </c>
      <c r="BQ135" s="68">
        <v>1</v>
      </c>
      <c r="BR135" s="68"/>
      <c r="BS135" s="69"/>
      <c r="BT135" s="69"/>
      <c r="BU135" s="69"/>
      <c r="BV135" s="69"/>
      <c r="BW135" s="69"/>
      <c r="BX135" s="69"/>
      <c r="BY135" s="69"/>
      <c r="BZ135" s="70">
        <v>13</v>
      </c>
      <c r="CA135" s="70">
        <v>6</v>
      </c>
      <c r="CB135" s="70">
        <v>7</v>
      </c>
      <c r="CC135" s="71"/>
      <c r="CD135" s="71"/>
      <c r="CE135" s="71"/>
      <c r="CF135" s="71"/>
      <c r="CG135" s="71"/>
      <c r="CH135" s="71"/>
      <c r="CI135" s="71"/>
      <c r="CJ135" s="71"/>
      <c r="CK135" s="71"/>
      <c r="CL135" s="68">
        <v>1</v>
      </c>
      <c r="CM135" s="68">
        <v>12345</v>
      </c>
      <c r="CN135" s="72">
        <v>1</v>
      </c>
      <c r="CO135" s="73"/>
      <c r="CP135" s="73"/>
      <c r="CQ135" s="73"/>
      <c r="CR135" s="73"/>
      <c r="CS135" s="74"/>
      <c r="CT135" s="105"/>
      <c r="CU135" s="59"/>
    </row>
    <row r="136" spans="1:99" ht="13.5" customHeight="1">
      <c r="A136" s="60" t="s">
        <v>77</v>
      </c>
      <c r="B136" s="61" t="s">
        <v>66</v>
      </c>
      <c r="C136" s="61"/>
      <c r="D136" s="62"/>
      <c r="E136" s="62" t="s">
        <v>366</v>
      </c>
      <c r="F136" s="61" t="s">
        <v>455</v>
      </c>
      <c r="G136" s="62" t="s">
        <v>78</v>
      </c>
      <c r="H136" s="62" t="s">
        <v>78</v>
      </c>
      <c r="I136" s="62" t="s">
        <v>591</v>
      </c>
      <c r="J136" s="61" t="s">
        <v>594</v>
      </c>
      <c r="K136" s="62" t="s">
        <v>608</v>
      </c>
      <c r="L136" s="62" t="s">
        <v>609</v>
      </c>
      <c r="M136" s="62" t="s">
        <v>598</v>
      </c>
      <c r="N136" s="62" t="s">
        <v>599</v>
      </c>
      <c r="O136" s="62" t="s">
        <v>600</v>
      </c>
      <c r="P136" s="62"/>
      <c r="Q136" s="35" t="s">
        <v>601</v>
      </c>
      <c r="R136" s="63">
        <v>2</v>
      </c>
      <c r="S136" s="63">
        <v>2</v>
      </c>
      <c r="T136" s="63">
        <v>7</v>
      </c>
      <c r="U136" s="63">
        <v>2</v>
      </c>
      <c r="V136" s="63">
        <v>2</v>
      </c>
      <c r="W136" s="63">
        <v>0</v>
      </c>
      <c r="X136" s="63">
        <v>5</v>
      </c>
      <c r="Y136" s="63">
        <v>3</v>
      </c>
      <c r="Z136" s="63">
        <v>5</v>
      </c>
      <c r="AA136" s="63">
        <v>3</v>
      </c>
      <c r="AB136" s="63">
        <v>8</v>
      </c>
      <c r="AC136" s="63">
        <v>5</v>
      </c>
      <c r="AD136" s="63">
        <v>10</v>
      </c>
      <c r="AE136" s="63">
        <v>5</v>
      </c>
      <c r="AF136" s="63">
        <v>9</v>
      </c>
      <c r="AG136" s="63">
        <v>6</v>
      </c>
      <c r="AH136" s="63">
        <v>12</v>
      </c>
      <c r="AI136" s="63">
        <v>9</v>
      </c>
      <c r="AJ136" s="64">
        <v>60</v>
      </c>
      <c r="AK136" s="64">
        <v>35</v>
      </c>
      <c r="AL136" s="64">
        <v>25</v>
      </c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6">
        <v>1</v>
      </c>
      <c r="BB136" s="65">
        <v>0</v>
      </c>
      <c r="BC136" s="65">
        <v>1</v>
      </c>
      <c r="BD136" s="65">
        <v>1</v>
      </c>
      <c r="BE136" s="67">
        <v>2</v>
      </c>
      <c r="BF136" s="67">
        <v>1</v>
      </c>
      <c r="BG136" s="67">
        <v>1</v>
      </c>
      <c r="BH136" s="68">
        <v>2</v>
      </c>
      <c r="BI136" s="68">
        <v>2</v>
      </c>
      <c r="BJ136" s="68">
        <v>7</v>
      </c>
      <c r="BK136" s="68">
        <v>2</v>
      </c>
      <c r="BL136" s="68">
        <v>2</v>
      </c>
      <c r="BM136" s="68">
        <v>0</v>
      </c>
      <c r="BN136" s="68">
        <v>5</v>
      </c>
      <c r="BO136" s="68">
        <v>3</v>
      </c>
      <c r="BP136" s="68"/>
      <c r="BQ136" s="68"/>
      <c r="BR136" s="68"/>
      <c r="BS136" s="69"/>
      <c r="BT136" s="69"/>
      <c r="BU136" s="69"/>
      <c r="BV136" s="69"/>
      <c r="BW136" s="69"/>
      <c r="BX136" s="69"/>
      <c r="BY136" s="69"/>
      <c r="BZ136" s="70">
        <v>16</v>
      </c>
      <c r="CA136" s="70">
        <v>7</v>
      </c>
      <c r="CB136" s="70">
        <v>9</v>
      </c>
      <c r="CC136" s="71"/>
      <c r="CD136" s="71"/>
      <c r="CE136" s="71"/>
      <c r="CF136" s="71"/>
      <c r="CG136" s="71">
        <v>1</v>
      </c>
      <c r="CH136" s="71">
        <v>1</v>
      </c>
      <c r="CI136" s="71">
        <v>1</v>
      </c>
      <c r="CJ136" s="71">
        <v>1</v>
      </c>
      <c r="CK136" s="71">
        <v>1</v>
      </c>
      <c r="CL136" s="68">
        <v>2</v>
      </c>
      <c r="CM136" s="68" t="s">
        <v>911</v>
      </c>
      <c r="CN136" s="72">
        <v>7</v>
      </c>
      <c r="CO136" s="73"/>
      <c r="CP136" s="73"/>
      <c r="CQ136" s="73"/>
      <c r="CR136" s="73"/>
      <c r="CS136" s="74"/>
      <c r="CT136" s="105"/>
      <c r="CU136" s="59" t="s">
        <v>738</v>
      </c>
    </row>
    <row r="137" spans="1:99" ht="13.5" customHeight="1">
      <c r="A137" s="60" t="s">
        <v>77</v>
      </c>
      <c r="B137" s="61" t="s">
        <v>66</v>
      </c>
      <c r="C137" s="61"/>
      <c r="D137" s="62"/>
      <c r="E137" s="62" t="s">
        <v>367</v>
      </c>
      <c r="F137" s="61" t="s">
        <v>455</v>
      </c>
      <c r="G137" s="62" t="s">
        <v>78</v>
      </c>
      <c r="H137" s="62" t="s">
        <v>78</v>
      </c>
      <c r="I137" s="62" t="s">
        <v>591</v>
      </c>
      <c r="J137" s="61" t="s">
        <v>595</v>
      </c>
      <c r="K137" s="62" t="s">
        <v>608</v>
      </c>
      <c r="L137" s="62" t="s">
        <v>609</v>
      </c>
      <c r="M137" s="62" t="s">
        <v>598</v>
      </c>
      <c r="N137" s="62" t="s">
        <v>599</v>
      </c>
      <c r="O137" s="62" t="s">
        <v>604</v>
      </c>
      <c r="P137" s="62" t="s">
        <v>366</v>
      </c>
      <c r="Q137" s="35" t="s">
        <v>601</v>
      </c>
      <c r="R137" s="63">
        <v>1</v>
      </c>
      <c r="S137" s="63">
        <v>1</v>
      </c>
      <c r="T137" s="63">
        <v>0</v>
      </c>
      <c r="U137" s="63">
        <v>0</v>
      </c>
      <c r="V137" s="63">
        <v>3</v>
      </c>
      <c r="W137" s="63">
        <v>2</v>
      </c>
      <c r="X137" s="63">
        <v>1</v>
      </c>
      <c r="Y137" s="63">
        <v>1</v>
      </c>
      <c r="Z137" s="63">
        <v>1</v>
      </c>
      <c r="AA137" s="63">
        <v>1</v>
      </c>
      <c r="AB137" s="63">
        <v>2</v>
      </c>
      <c r="AC137" s="63">
        <v>2</v>
      </c>
      <c r="AD137" s="63">
        <v>1</v>
      </c>
      <c r="AE137" s="63">
        <v>0</v>
      </c>
      <c r="AF137" s="63">
        <v>1</v>
      </c>
      <c r="AG137" s="63">
        <v>0</v>
      </c>
      <c r="AH137" s="63"/>
      <c r="AI137" s="63"/>
      <c r="AJ137" s="64">
        <v>10</v>
      </c>
      <c r="AK137" s="64">
        <v>7</v>
      </c>
      <c r="AL137" s="64">
        <v>3</v>
      </c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6"/>
      <c r="BB137" s="65"/>
      <c r="BC137" s="65"/>
      <c r="BD137" s="65"/>
      <c r="BE137" s="67">
        <v>0</v>
      </c>
      <c r="BF137" s="67">
        <v>0</v>
      </c>
      <c r="BG137" s="67">
        <v>0</v>
      </c>
      <c r="BH137" s="68">
        <v>1</v>
      </c>
      <c r="BI137" s="68">
        <v>1</v>
      </c>
      <c r="BJ137" s="68">
        <v>0</v>
      </c>
      <c r="BK137" s="68">
        <v>0</v>
      </c>
      <c r="BL137" s="68">
        <v>3</v>
      </c>
      <c r="BM137" s="68">
        <v>2</v>
      </c>
      <c r="BN137" s="68">
        <v>1</v>
      </c>
      <c r="BO137" s="68">
        <v>1</v>
      </c>
      <c r="BP137" s="68">
        <v>1</v>
      </c>
      <c r="BQ137" s="68">
        <v>1</v>
      </c>
      <c r="BR137" s="68">
        <v>2</v>
      </c>
      <c r="BS137" s="69">
        <v>2</v>
      </c>
      <c r="BT137" s="69">
        <v>1</v>
      </c>
      <c r="BU137" s="69">
        <v>0</v>
      </c>
      <c r="BV137" s="69">
        <v>1</v>
      </c>
      <c r="BW137" s="69">
        <v>0</v>
      </c>
      <c r="BX137" s="69"/>
      <c r="BY137" s="69"/>
      <c r="BZ137" s="70">
        <v>10</v>
      </c>
      <c r="CA137" s="70">
        <v>7</v>
      </c>
      <c r="CB137" s="70">
        <v>3</v>
      </c>
      <c r="CC137" s="71"/>
      <c r="CD137" s="71"/>
      <c r="CE137" s="71"/>
      <c r="CF137" s="71"/>
      <c r="CG137" s="71"/>
      <c r="CH137" s="71"/>
      <c r="CI137" s="71"/>
      <c r="CJ137" s="71"/>
      <c r="CK137" s="71"/>
      <c r="CL137" s="68">
        <v>2</v>
      </c>
      <c r="CM137" s="68">
        <v>1345678</v>
      </c>
      <c r="CN137" s="72">
        <v>2</v>
      </c>
      <c r="CO137" s="73"/>
      <c r="CP137" s="73"/>
      <c r="CQ137" s="73"/>
      <c r="CR137" s="73"/>
      <c r="CS137" s="74"/>
      <c r="CT137" s="105"/>
      <c r="CU137" s="59"/>
    </row>
    <row r="138" spans="1:99" ht="13.5" customHeight="1">
      <c r="A138" s="60" t="s">
        <v>77</v>
      </c>
      <c r="B138" s="61" t="s">
        <v>66</v>
      </c>
      <c r="C138" s="61"/>
      <c r="D138" s="62"/>
      <c r="E138" s="62" t="s">
        <v>368</v>
      </c>
      <c r="F138" s="61" t="s">
        <v>456</v>
      </c>
      <c r="G138" s="62" t="s">
        <v>78</v>
      </c>
      <c r="H138" s="62" t="s">
        <v>78</v>
      </c>
      <c r="I138" s="62" t="s">
        <v>78</v>
      </c>
      <c r="J138" s="61" t="s">
        <v>78</v>
      </c>
      <c r="K138" s="62" t="s">
        <v>596</v>
      </c>
      <c r="L138" s="62" t="s">
        <v>597</v>
      </c>
      <c r="M138" s="62" t="s">
        <v>613</v>
      </c>
      <c r="N138" s="62" t="s">
        <v>599</v>
      </c>
      <c r="O138" s="62" t="s">
        <v>600</v>
      </c>
      <c r="P138" s="62"/>
      <c r="Q138" s="35" t="s">
        <v>601</v>
      </c>
      <c r="R138" s="63">
        <v>39</v>
      </c>
      <c r="S138" s="63">
        <v>13</v>
      </c>
      <c r="T138" s="63">
        <v>39</v>
      </c>
      <c r="U138" s="63">
        <v>25</v>
      </c>
      <c r="V138" s="63">
        <v>44</v>
      </c>
      <c r="W138" s="63">
        <v>23</v>
      </c>
      <c r="X138" s="63">
        <v>46</v>
      </c>
      <c r="Y138" s="63">
        <v>19</v>
      </c>
      <c r="Z138" s="63">
        <v>66</v>
      </c>
      <c r="AA138" s="63">
        <v>32</v>
      </c>
      <c r="AB138" s="63">
        <v>37</v>
      </c>
      <c r="AC138" s="63">
        <v>16</v>
      </c>
      <c r="AD138" s="63">
        <v>47</v>
      </c>
      <c r="AE138" s="63">
        <v>27</v>
      </c>
      <c r="AF138" s="63">
        <v>46</v>
      </c>
      <c r="AG138" s="63">
        <v>26</v>
      </c>
      <c r="AH138" s="63">
        <v>47</v>
      </c>
      <c r="AI138" s="63">
        <v>33</v>
      </c>
      <c r="AJ138" s="64">
        <f aca="true" t="shared" si="28" ref="AJ138:AK150">SUM(R138,T138,V138,X138,Z138,AB138,AD138,AF138,AH138)</f>
        <v>411</v>
      </c>
      <c r="AK138" s="64">
        <f t="shared" si="28"/>
        <v>214</v>
      </c>
      <c r="AL138" s="64">
        <f aca="true" t="shared" si="29" ref="AL138:AL150">AJ138-AK138</f>
        <v>197</v>
      </c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6"/>
      <c r="BB138" s="65"/>
      <c r="BC138" s="65"/>
      <c r="BD138" s="65"/>
      <c r="BE138" s="67">
        <f aca="true" t="shared" si="30" ref="BE138:BF150">SUM(AM138,AO138,AQ138,AS138,AU138,AW138,AY138,BA138,BC138)</f>
        <v>0</v>
      </c>
      <c r="BF138" s="67">
        <f t="shared" si="30"/>
        <v>0</v>
      </c>
      <c r="BG138" s="67">
        <f aca="true" t="shared" si="31" ref="BG138:BG150">BE138-BF138</f>
        <v>0</v>
      </c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9"/>
      <c r="BT138" s="69"/>
      <c r="BU138" s="69"/>
      <c r="BV138" s="69"/>
      <c r="BW138" s="69"/>
      <c r="BX138" s="69"/>
      <c r="BY138" s="69"/>
      <c r="BZ138" s="70">
        <f aca="true" t="shared" si="32" ref="BZ138:BZ150">BH138+BJ138+BL138+BN138+BP138+BR138+BT138+BV138+BX138</f>
        <v>0</v>
      </c>
      <c r="CA138" s="70">
        <f aca="true" t="shared" si="33" ref="CA138:CA150">SUM(BI138,BK138,BM138,BO138,BQ138,BS138,BU138,BW138,BY138)</f>
        <v>0</v>
      </c>
      <c r="CB138" s="70">
        <f aca="true" t="shared" si="34" ref="CB138:CB150">BZ138-CA138</f>
        <v>0</v>
      </c>
      <c r="CC138" s="71">
        <v>2</v>
      </c>
      <c r="CD138" s="71">
        <v>2</v>
      </c>
      <c r="CE138" s="71">
        <v>2</v>
      </c>
      <c r="CF138" s="71">
        <v>2</v>
      </c>
      <c r="CG138" s="71">
        <v>3</v>
      </c>
      <c r="CH138" s="71">
        <v>2</v>
      </c>
      <c r="CI138" s="71">
        <v>2</v>
      </c>
      <c r="CJ138" s="71">
        <v>2</v>
      </c>
      <c r="CK138" s="71">
        <v>2</v>
      </c>
      <c r="CL138" s="68"/>
      <c r="CM138" s="68"/>
      <c r="CN138" s="72">
        <f aca="true" t="shared" si="35" ref="CN138:CN150">SUM(CC138:CL138)</f>
        <v>19</v>
      </c>
      <c r="CO138" s="73"/>
      <c r="CP138" s="73"/>
      <c r="CQ138" s="73"/>
      <c r="CR138" s="73"/>
      <c r="CS138" s="74"/>
      <c r="CT138" s="105"/>
      <c r="CU138" s="59" t="s">
        <v>739</v>
      </c>
    </row>
    <row r="139" spans="1:99" ht="13.5" customHeight="1">
      <c r="A139" s="60" t="s">
        <v>77</v>
      </c>
      <c r="B139" s="61" t="s">
        <v>66</v>
      </c>
      <c r="C139" s="61"/>
      <c r="D139" s="62"/>
      <c r="E139" s="62" t="s">
        <v>369</v>
      </c>
      <c r="F139" s="61" t="s">
        <v>457</v>
      </c>
      <c r="G139" s="62" t="s">
        <v>78</v>
      </c>
      <c r="H139" s="62" t="s">
        <v>78</v>
      </c>
      <c r="I139" s="62" t="s">
        <v>78</v>
      </c>
      <c r="J139" s="61" t="s">
        <v>78</v>
      </c>
      <c r="K139" s="62" t="s">
        <v>596</v>
      </c>
      <c r="L139" s="62" t="s">
        <v>597</v>
      </c>
      <c r="M139" s="62" t="s">
        <v>613</v>
      </c>
      <c r="N139" s="62" t="s">
        <v>605</v>
      </c>
      <c r="O139" s="62" t="s">
        <v>614</v>
      </c>
      <c r="P139" s="62" t="s">
        <v>617</v>
      </c>
      <c r="Q139" s="35" t="s">
        <v>601</v>
      </c>
      <c r="R139" s="63">
        <v>28</v>
      </c>
      <c r="S139" s="63">
        <v>17</v>
      </c>
      <c r="T139" s="63">
        <v>32</v>
      </c>
      <c r="U139" s="63">
        <v>16</v>
      </c>
      <c r="V139" s="63">
        <v>31</v>
      </c>
      <c r="W139" s="63">
        <v>15</v>
      </c>
      <c r="X139" s="63">
        <v>32</v>
      </c>
      <c r="Y139" s="63">
        <v>16</v>
      </c>
      <c r="Z139" s="63">
        <v>30</v>
      </c>
      <c r="AA139" s="63">
        <v>16</v>
      </c>
      <c r="AB139" s="63">
        <v>28</v>
      </c>
      <c r="AC139" s="63">
        <v>10</v>
      </c>
      <c r="AD139" s="63">
        <v>30</v>
      </c>
      <c r="AE139" s="63">
        <v>13</v>
      </c>
      <c r="AF139" s="63">
        <v>31</v>
      </c>
      <c r="AG139" s="63">
        <v>12</v>
      </c>
      <c r="AH139" s="63">
        <v>30</v>
      </c>
      <c r="AI139" s="63">
        <v>18</v>
      </c>
      <c r="AJ139" s="64">
        <f t="shared" si="28"/>
        <v>272</v>
      </c>
      <c r="AK139" s="64">
        <f t="shared" si="28"/>
        <v>133</v>
      </c>
      <c r="AL139" s="64">
        <f t="shared" si="29"/>
        <v>139</v>
      </c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6"/>
      <c r="BB139" s="65"/>
      <c r="BC139" s="65"/>
      <c r="BD139" s="65"/>
      <c r="BE139" s="67">
        <f t="shared" si="30"/>
        <v>0</v>
      </c>
      <c r="BF139" s="67">
        <f t="shared" si="30"/>
        <v>0</v>
      </c>
      <c r="BG139" s="67">
        <f t="shared" si="31"/>
        <v>0</v>
      </c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9"/>
      <c r="BT139" s="69"/>
      <c r="BU139" s="69"/>
      <c r="BV139" s="69"/>
      <c r="BW139" s="69"/>
      <c r="BX139" s="69"/>
      <c r="BY139" s="69"/>
      <c r="BZ139" s="70">
        <f t="shared" si="32"/>
        <v>0</v>
      </c>
      <c r="CA139" s="70">
        <f t="shared" si="33"/>
        <v>0</v>
      </c>
      <c r="CB139" s="70">
        <f t="shared" si="34"/>
        <v>0</v>
      </c>
      <c r="CC139" s="71">
        <v>1</v>
      </c>
      <c r="CD139" s="71">
        <v>1</v>
      </c>
      <c r="CE139" s="71">
        <v>1</v>
      </c>
      <c r="CF139" s="71">
        <v>1</v>
      </c>
      <c r="CG139" s="71">
        <v>1</v>
      </c>
      <c r="CH139" s="71">
        <v>1</v>
      </c>
      <c r="CI139" s="71">
        <v>1</v>
      </c>
      <c r="CJ139" s="71">
        <v>1</v>
      </c>
      <c r="CK139" s="71">
        <v>1</v>
      </c>
      <c r="CL139" s="68"/>
      <c r="CM139" s="68"/>
      <c r="CN139" s="72">
        <f t="shared" si="35"/>
        <v>9</v>
      </c>
      <c r="CO139" s="73"/>
      <c r="CP139" s="73"/>
      <c r="CQ139" s="73"/>
      <c r="CR139" s="73"/>
      <c r="CS139" s="74"/>
      <c r="CT139" s="105" t="s">
        <v>740</v>
      </c>
      <c r="CU139" s="59" t="s">
        <v>741</v>
      </c>
    </row>
    <row r="140" spans="1:99" ht="13.5" customHeight="1">
      <c r="A140" s="60" t="s">
        <v>77</v>
      </c>
      <c r="B140" s="61" t="s">
        <v>66</v>
      </c>
      <c r="C140" s="61"/>
      <c r="D140" s="62"/>
      <c r="E140" s="62" t="s">
        <v>370</v>
      </c>
      <c r="F140" s="61" t="s">
        <v>458</v>
      </c>
      <c r="G140" s="62" t="s">
        <v>78</v>
      </c>
      <c r="H140" s="62" t="s">
        <v>78</v>
      </c>
      <c r="I140" s="62" t="s">
        <v>78</v>
      </c>
      <c r="J140" s="61" t="s">
        <v>78</v>
      </c>
      <c r="K140" s="62" t="s">
        <v>596</v>
      </c>
      <c r="L140" s="62" t="s">
        <v>597</v>
      </c>
      <c r="M140" s="62" t="s">
        <v>613</v>
      </c>
      <c r="N140" s="62" t="s">
        <v>599</v>
      </c>
      <c r="O140" s="62" t="s">
        <v>600</v>
      </c>
      <c r="P140" s="62"/>
      <c r="Q140" s="35" t="s">
        <v>601</v>
      </c>
      <c r="R140" s="63">
        <v>35</v>
      </c>
      <c r="S140" s="63">
        <v>15</v>
      </c>
      <c r="T140" s="63">
        <v>35</v>
      </c>
      <c r="U140" s="63">
        <v>15</v>
      </c>
      <c r="V140" s="63">
        <v>35</v>
      </c>
      <c r="W140" s="63">
        <v>17</v>
      </c>
      <c r="X140" s="63">
        <v>57</v>
      </c>
      <c r="Y140" s="63">
        <v>28</v>
      </c>
      <c r="Z140" s="63">
        <v>56</v>
      </c>
      <c r="AA140" s="63">
        <v>29</v>
      </c>
      <c r="AB140" s="63">
        <v>61</v>
      </c>
      <c r="AC140" s="63">
        <v>33</v>
      </c>
      <c r="AD140" s="63">
        <v>60</v>
      </c>
      <c r="AE140" s="63">
        <v>34</v>
      </c>
      <c r="AF140" s="63">
        <v>36</v>
      </c>
      <c r="AG140" s="63">
        <v>24</v>
      </c>
      <c r="AH140" s="63">
        <v>36</v>
      </c>
      <c r="AI140" s="63">
        <v>23</v>
      </c>
      <c r="AJ140" s="64">
        <f t="shared" si="28"/>
        <v>411</v>
      </c>
      <c r="AK140" s="64">
        <f t="shared" si="28"/>
        <v>218</v>
      </c>
      <c r="AL140" s="64">
        <f t="shared" si="29"/>
        <v>193</v>
      </c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>
        <v>1</v>
      </c>
      <c r="AX140" s="65">
        <v>0</v>
      </c>
      <c r="AY140" s="65"/>
      <c r="AZ140" s="65"/>
      <c r="BA140" s="66"/>
      <c r="BB140" s="65"/>
      <c r="BC140" s="65"/>
      <c r="BD140" s="65"/>
      <c r="BE140" s="67">
        <f t="shared" si="30"/>
        <v>1</v>
      </c>
      <c r="BF140" s="67">
        <f t="shared" si="30"/>
        <v>0</v>
      </c>
      <c r="BG140" s="67">
        <f t="shared" si="31"/>
        <v>1</v>
      </c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9"/>
      <c r="BT140" s="69"/>
      <c r="BU140" s="69"/>
      <c r="BV140" s="69"/>
      <c r="BW140" s="69"/>
      <c r="BX140" s="69"/>
      <c r="BY140" s="69"/>
      <c r="BZ140" s="70">
        <f t="shared" si="32"/>
        <v>0</v>
      </c>
      <c r="CA140" s="70">
        <f t="shared" si="33"/>
        <v>0</v>
      </c>
      <c r="CB140" s="70">
        <f t="shared" si="34"/>
        <v>0</v>
      </c>
      <c r="CC140" s="71">
        <v>1</v>
      </c>
      <c r="CD140" s="71">
        <v>1</v>
      </c>
      <c r="CE140" s="71">
        <v>1</v>
      </c>
      <c r="CF140" s="71">
        <v>2</v>
      </c>
      <c r="CG140" s="71">
        <v>2</v>
      </c>
      <c r="CH140" s="71">
        <v>2</v>
      </c>
      <c r="CI140" s="71">
        <v>2</v>
      </c>
      <c r="CJ140" s="71">
        <v>1</v>
      </c>
      <c r="CK140" s="71">
        <v>1</v>
      </c>
      <c r="CL140" s="68"/>
      <c r="CM140" s="68"/>
      <c r="CN140" s="72">
        <f t="shared" si="35"/>
        <v>13</v>
      </c>
      <c r="CO140" s="73"/>
      <c r="CP140" s="73"/>
      <c r="CQ140" s="73"/>
      <c r="CR140" s="73"/>
      <c r="CS140" s="74"/>
      <c r="CT140" s="105" t="s">
        <v>742</v>
      </c>
      <c r="CU140" s="59" t="s">
        <v>743</v>
      </c>
    </row>
    <row r="141" spans="1:99" ht="13.5" customHeight="1">
      <c r="A141" s="60" t="s">
        <v>77</v>
      </c>
      <c r="B141" s="61" t="s">
        <v>66</v>
      </c>
      <c r="C141" s="61"/>
      <c r="D141" s="62"/>
      <c r="E141" s="62" t="s">
        <v>371</v>
      </c>
      <c r="F141" s="61" t="s">
        <v>1066</v>
      </c>
      <c r="G141" s="62" t="s">
        <v>78</v>
      </c>
      <c r="H141" s="62" t="s">
        <v>78</v>
      </c>
      <c r="I141" s="62" t="s">
        <v>78</v>
      </c>
      <c r="J141" s="61" t="s">
        <v>78</v>
      </c>
      <c r="K141" s="62" t="s">
        <v>596</v>
      </c>
      <c r="L141" s="62" t="s">
        <v>597</v>
      </c>
      <c r="M141" s="62" t="s">
        <v>613</v>
      </c>
      <c r="N141" s="62" t="s">
        <v>599</v>
      </c>
      <c r="O141" s="62" t="s">
        <v>600</v>
      </c>
      <c r="P141" s="62"/>
      <c r="Q141" s="35" t="s">
        <v>601</v>
      </c>
      <c r="R141" s="63">
        <v>60</v>
      </c>
      <c r="S141" s="63">
        <v>34</v>
      </c>
      <c r="T141" s="63">
        <v>70</v>
      </c>
      <c r="U141" s="63">
        <v>30</v>
      </c>
      <c r="V141" s="63">
        <v>55</v>
      </c>
      <c r="W141" s="63">
        <v>27</v>
      </c>
      <c r="X141" s="63">
        <v>82</v>
      </c>
      <c r="Y141" s="63">
        <v>34</v>
      </c>
      <c r="Z141" s="63">
        <v>84</v>
      </c>
      <c r="AA141" s="63">
        <v>35</v>
      </c>
      <c r="AB141" s="63">
        <v>89</v>
      </c>
      <c r="AC141" s="63">
        <v>43</v>
      </c>
      <c r="AD141" s="63">
        <v>84</v>
      </c>
      <c r="AE141" s="63">
        <v>38</v>
      </c>
      <c r="AF141" s="63">
        <v>61</v>
      </c>
      <c r="AG141" s="63">
        <v>25</v>
      </c>
      <c r="AH141" s="63">
        <v>83</v>
      </c>
      <c r="AI141" s="63">
        <v>40</v>
      </c>
      <c r="AJ141" s="64">
        <f t="shared" si="28"/>
        <v>668</v>
      </c>
      <c r="AK141" s="64">
        <f t="shared" si="28"/>
        <v>306</v>
      </c>
      <c r="AL141" s="64">
        <f t="shared" si="29"/>
        <v>362</v>
      </c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6"/>
      <c r="BB141" s="65"/>
      <c r="BC141" s="65"/>
      <c r="BD141" s="65"/>
      <c r="BE141" s="67">
        <f t="shared" si="30"/>
        <v>0</v>
      </c>
      <c r="BF141" s="67">
        <f t="shared" si="30"/>
        <v>0</v>
      </c>
      <c r="BG141" s="67">
        <f t="shared" si="31"/>
        <v>0</v>
      </c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9"/>
      <c r="BT141" s="69"/>
      <c r="BU141" s="69"/>
      <c r="BV141" s="69"/>
      <c r="BW141" s="69"/>
      <c r="BX141" s="69"/>
      <c r="BY141" s="69"/>
      <c r="BZ141" s="70">
        <f t="shared" si="32"/>
        <v>0</v>
      </c>
      <c r="CA141" s="70">
        <f t="shared" si="33"/>
        <v>0</v>
      </c>
      <c r="CB141" s="70">
        <f t="shared" si="34"/>
        <v>0</v>
      </c>
      <c r="CC141" s="71">
        <v>2</v>
      </c>
      <c r="CD141" s="71">
        <v>3</v>
      </c>
      <c r="CE141" s="71">
        <v>2</v>
      </c>
      <c r="CF141" s="71">
        <v>3</v>
      </c>
      <c r="CG141" s="71">
        <v>3</v>
      </c>
      <c r="CH141" s="71">
        <v>3</v>
      </c>
      <c r="CI141" s="71">
        <v>3</v>
      </c>
      <c r="CJ141" s="71">
        <v>3</v>
      </c>
      <c r="CK141" s="71">
        <v>3</v>
      </c>
      <c r="CL141" s="68"/>
      <c r="CM141" s="68"/>
      <c r="CN141" s="72">
        <f t="shared" si="35"/>
        <v>25</v>
      </c>
      <c r="CO141" s="73"/>
      <c r="CP141" s="73"/>
      <c r="CQ141" s="73"/>
      <c r="CR141" s="73"/>
      <c r="CS141" s="74"/>
      <c r="CT141" s="105" t="s">
        <v>742</v>
      </c>
      <c r="CU141" s="59" t="s">
        <v>744</v>
      </c>
    </row>
    <row r="142" spans="1:99" ht="13.5" customHeight="1">
      <c r="A142" s="60" t="s">
        <v>77</v>
      </c>
      <c r="B142" s="61" t="s">
        <v>66</v>
      </c>
      <c r="C142" s="61"/>
      <c r="D142" s="62"/>
      <c r="E142" s="62" t="s">
        <v>372</v>
      </c>
      <c r="F142" s="61" t="s">
        <v>459</v>
      </c>
      <c r="G142" s="62" t="s">
        <v>78</v>
      </c>
      <c r="H142" s="62" t="s">
        <v>78</v>
      </c>
      <c r="I142" s="62" t="s">
        <v>78</v>
      </c>
      <c r="J142" s="61" t="s">
        <v>78</v>
      </c>
      <c r="K142" s="62" t="s">
        <v>596</v>
      </c>
      <c r="L142" s="62" t="s">
        <v>597</v>
      </c>
      <c r="M142" s="62" t="s">
        <v>613</v>
      </c>
      <c r="N142" s="62" t="s">
        <v>599</v>
      </c>
      <c r="O142" s="62" t="s">
        <v>600</v>
      </c>
      <c r="P142" s="62"/>
      <c r="Q142" s="35" t="s">
        <v>601</v>
      </c>
      <c r="R142" s="63">
        <v>14</v>
      </c>
      <c r="S142" s="63">
        <v>4</v>
      </c>
      <c r="T142" s="63">
        <v>15</v>
      </c>
      <c r="U142" s="63">
        <v>7</v>
      </c>
      <c r="V142" s="63">
        <v>21</v>
      </c>
      <c r="W142" s="63">
        <v>7</v>
      </c>
      <c r="X142" s="63">
        <v>10</v>
      </c>
      <c r="Y142" s="63">
        <v>4</v>
      </c>
      <c r="Z142" s="63">
        <v>17</v>
      </c>
      <c r="AA142" s="63">
        <v>8</v>
      </c>
      <c r="AB142" s="63">
        <v>20</v>
      </c>
      <c r="AC142" s="63">
        <v>6</v>
      </c>
      <c r="AD142" s="63">
        <v>15</v>
      </c>
      <c r="AE142" s="63">
        <v>5</v>
      </c>
      <c r="AF142" s="63">
        <v>11</v>
      </c>
      <c r="AG142" s="63">
        <v>5</v>
      </c>
      <c r="AH142" s="63">
        <v>20</v>
      </c>
      <c r="AI142" s="63">
        <v>8</v>
      </c>
      <c r="AJ142" s="64">
        <f t="shared" si="28"/>
        <v>143</v>
      </c>
      <c r="AK142" s="64">
        <f t="shared" si="28"/>
        <v>54</v>
      </c>
      <c r="AL142" s="64">
        <f t="shared" si="29"/>
        <v>89</v>
      </c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6"/>
      <c r="BB142" s="65"/>
      <c r="BC142" s="65"/>
      <c r="BD142" s="65"/>
      <c r="BE142" s="67">
        <f t="shared" si="30"/>
        <v>0</v>
      </c>
      <c r="BF142" s="67">
        <f t="shared" si="30"/>
        <v>0</v>
      </c>
      <c r="BG142" s="67">
        <f t="shared" si="31"/>
        <v>0</v>
      </c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9"/>
      <c r="BT142" s="69"/>
      <c r="BU142" s="69"/>
      <c r="BV142" s="69"/>
      <c r="BW142" s="69"/>
      <c r="BX142" s="69"/>
      <c r="BY142" s="69"/>
      <c r="BZ142" s="70">
        <f t="shared" si="32"/>
        <v>0</v>
      </c>
      <c r="CA142" s="70">
        <f t="shared" si="33"/>
        <v>0</v>
      </c>
      <c r="CB142" s="70">
        <f t="shared" si="34"/>
        <v>0</v>
      </c>
      <c r="CC142" s="71">
        <v>1</v>
      </c>
      <c r="CD142" s="71">
        <v>1</v>
      </c>
      <c r="CE142" s="71">
        <v>1</v>
      </c>
      <c r="CF142" s="71">
        <v>1</v>
      </c>
      <c r="CG142" s="71">
        <v>1</v>
      </c>
      <c r="CH142" s="71">
        <v>1</v>
      </c>
      <c r="CI142" s="71">
        <v>1</v>
      </c>
      <c r="CJ142" s="71">
        <v>1</v>
      </c>
      <c r="CK142" s="71">
        <v>1</v>
      </c>
      <c r="CL142" s="68"/>
      <c r="CM142" s="68"/>
      <c r="CN142" s="72">
        <f t="shared" si="35"/>
        <v>9</v>
      </c>
      <c r="CO142" s="73"/>
      <c r="CP142" s="73"/>
      <c r="CQ142" s="73"/>
      <c r="CR142" s="73"/>
      <c r="CS142" s="74"/>
      <c r="CT142" s="105" t="s">
        <v>745</v>
      </c>
      <c r="CU142" s="59" t="s">
        <v>746</v>
      </c>
    </row>
    <row r="143" spans="1:99" ht="13.5" customHeight="1">
      <c r="A143" s="60" t="s">
        <v>77</v>
      </c>
      <c r="B143" s="61" t="s">
        <v>66</v>
      </c>
      <c r="C143" s="61"/>
      <c r="D143" s="62"/>
      <c r="E143" s="62" t="s">
        <v>373</v>
      </c>
      <c r="F143" s="61" t="s">
        <v>460</v>
      </c>
      <c r="G143" s="62" t="s">
        <v>78</v>
      </c>
      <c r="H143" s="62" t="s">
        <v>78</v>
      </c>
      <c r="I143" s="62" t="s">
        <v>78</v>
      </c>
      <c r="J143" s="61" t="s">
        <v>78</v>
      </c>
      <c r="K143" s="62" t="s">
        <v>596</v>
      </c>
      <c r="L143" s="62" t="s">
        <v>597</v>
      </c>
      <c r="M143" s="62" t="s">
        <v>613</v>
      </c>
      <c r="N143" s="62" t="s">
        <v>605</v>
      </c>
      <c r="O143" s="62" t="s">
        <v>614</v>
      </c>
      <c r="P143" s="62"/>
      <c r="Q143" s="77" t="s">
        <v>601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144</v>
      </c>
      <c r="AC143" s="63">
        <v>84</v>
      </c>
      <c r="AD143" s="63">
        <v>143</v>
      </c>
      <c r="AE143" s="63">
        <v>89</v>
      </c>
      <c r="AF143" s="63">
        <v>147</v>
      </c>
      <c r="AG143" s="63">
        <v>73</v>
      </c>
      <c r="AH143" s="63">
        <v>120</v>
      </c>
      <c r="AI143" s="63">
        <v>62</v>
      </c>
      <c r="AJ143" s="64">
        <f t="shared" si="28"/>
        <v>554</v>
      </c>
      <c r="AK143" s="64">
        <f t="shared" si="28"/>
        <v>308</v>
      </c>
      <c r="AL143" s="64">
        <f t="shared" si="29"/>
        <v>246</v>
      </c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6"/>
      <c r="BB143" s="65"/>
      <c r="BC143" s="65"/>
      <c r="BD143" s="65"/>
      <c r="BE143" s="67">
        <f t="shared" si="30"/>
        <v>0</v>
      </c>
      <c r="BF143" s="67">
        <f t="shared" si="30"/>
        <v>0</v>
      </c>
      <c r="BG143" s="67">
        <f t="shared" si="31"/>
        <v>0</v>
      </c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9"/>
      <c r="BT143" s="69"/>
      <c r="BU143" s="69"/>
      <c r="BV143" s="69"/>
      <c r="BW143" s="69"/>
      <c r="BX143" s="69"/>
      <c r="BY143" s="69"/>
      <c r="BZ143" s="70">
        <f t="shared" si="32"/>
        <v>0</v>
      </c>
      <c r="CA143" s="70">
        <f t="shared" si="33"/>
        <v>0</v>
      </c>
      <c r="CB143" s="70">
        <f t="shared" si="34"/>
        <v>0</v>
      </c>
      <c r="CC143" s="71"/>
      <c r="CD143" s="71"/>
      <c r="CE143" s="71"/>
      <c r="CF143" s="71"/>
      <c r="CG143" s="71"/>
      <c r="CH143" s="71">
        <v>5</v>
      </c>
      <c r="CI143" s="71">
        <v>5</v>
      </c>
      <c r="CJ143" s="71">
        <v>6</v>
      </c>
      <c r="CK143" s="71">
        <v>4</v>
      </c>
      <c r="CL143" s="68"/>
      <c r="CM143" s="68"/>
      <c r="CN143" s="72">
        <f t="shared" si="35"/>
        <v>20</v>
      </c>
      <c r="CO143" s="73"/>
      <c r="CP143" s="73"/>
      <c r="CQ143" s="73"/>
      <c r="CR143" s="73"/>
      <c r="CS143" s="74"/>
      <c r="CT143" s="105" t="s">
        <v>747</v>
      </c>
      <c r="CU143" s="59" t="s">
        <v>748</v>
      </c>
    </row>
    <row r="144" spans="1:99" ht="13.5" customHeight="1">
      <c r="A144" s="60" t="s">
        <v>77</v>
      </c>
      <c r="B144" s="61" t="s">
        <v>66</v>
      </c>
      <c r="C144" s="61"/>
      <c r="D144" s="62"/>
      <c r="E144" s="62" t="s">
        <v>374</v>
      </c>
      <c r="F144" s="61" t="s">
        <v>989</v>
      </c>
      <c r="G144" s="62" t="s">
        <v>78</v>
      </c>
      <c r="H144" s="62" t="s">
        <v>78</v>
      </c>
      <c r="I144" s="62" t="s">
        <v>78</v>
      </c>
      <c r="J144" s="61" t="s">
        <v>78</v>
      </c>
      <c r="K144" s="62" t="s">
        <v>596</v>
      </c>
      <c r="L144" s="62" t="s">
        <v>597</v>
      </c>
      <c r="M144" s="62" t="s">
        <v>613</v>
      </c>
      <c r="N144" s="62" t="s">
        <v>605</v>
      </c>
      <c r="O144" s="62" t="s">
        <v>614</v>
      </c>
      <c r="P144" s="62"/>
      <c r="Q144" s="35" t="s">
        <v>601</v>
      </c>
      <c r="R144" s="63">
        <v>20</v>
      </c>
      <c r="S144" s="63">
        <v>7</v>
      </c>
      <c r="T144" s="63">
        <v>22</v>
      </c>
      <c r="U144" s="63">
        <v>7</v>
      </c>
      <c r="V144" s="63">
        <v>23</v>
      </c>
      <c r="W144" s="63">
        <v>6</v>
      </c>
      <c r="X144" s="63">
        <v>25</v>
      </c>
      <c r="Y144" s="63">
        <v>7</v>
      </c>
      <c r="Z144" s="63">
        <v>25</v>
      </c>
      <c r="AA144" s="63">
        <v>12</v>
      </c>
      <c r="AB144" s="63">
        <v>30</v>
      </c>
      <c r="AC144" s="63">
        <v>13</v>
      </c>
      <c r="AD144" s="63">
        <v>34</v>
      </c>
      <c r="AE144" s="63">
        <v>14</v>
      </c>
      <c r="AF144" s="63">
        <v>35</v>
      </c>
      <c r="AG144" s="63">
        <v>11</v>
      </c>
      <c r="AH144" s="63">
        <v>40</v>
      </c>
      <c r="AI144" s="63">
        <v>20</v>
      </c>
      <c r="AJ144" s="64">
        <f t="shared" si="28"/>
        <v>254</v>
      </c>
      <c r="AK144" s="64">
        <f t="shared" si="28"/>
        <v>97</v>
      </c>
      <c r="AL144" s="64">
        <f t="shared" si="29"/>
        <v>157</v>
      </c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6"/>
      <c r="BB144" s="65"/>
      <c r="BC144" s="65"/>
      <c r="BD144" s="65"/>
      <c r="BE144" s="67">
        <f t="shared" si="30"/>
        <v>0</v>
      </c>
      <c r="BF144" s="67">
        <f t="shared" si="30"/>
        <v>0</v>
      </c>
      <c r="BG144" s="67">
        <f t="shared" si="31"/>
        <v>0</v>
      </c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9"/>
      <c r="BT144" s="69"/>
      <c r="BU144" s="69"/>
      <c r="BV144" s="69"/>
      <c r="BW144" s="69"/>
      <c r="BX144" s="69"/>
      <c r="BY144" s="69"/>
      <c r="BZ144" s="70">
        <f t="shared" si="32"/>
        <v>0</v>
      </c>
      <c r="CA144" s="70">
        <f t="shared" si="33"/>
        <v>0</v>
      </c>
      <c r="CB144" s="70">
        <f t="shared" si="34"/>
        <v>0</v>
      </c>
      <c r="CC144" s="71">
        <v>1</v>
      </c>
      <c r="CD144" s="71">
        <v>1</v>
      </c>
      <c r="CE144" s="71">
        <v>1</v>
      </c>
      <c r="CF144" s="71">
        <v>1</v>
      </c>
      <c r="CG144" s="71">
        <v>2</v>
      </c>
      <c r="CH144" s="71">
        <v>2</v>
      </c>
      <c r="CI144" s="71">
        <v>2</v>
      </c>
      <c r="CJ144" s="71">
        <v>2</v>
      </c>
      <c r="CK144" s="71">
        <v>2</v>
      </c>
      <c r="CL144" s="68"/>
      <c r="CM144" s="68"/>
      <c r="CN144" s="72">
        <f t="shared" si="35"/>
        <v>14</v>
      </c>
      <c r="CO144" s="73"/>
      <c r="CP144" s="73"/>
      <c r="CQ144" s="73"/>
      <c r="CR144" s="73"/>
      <c r="CS144" s="74"/>
      <c r="CT144" s="105" t="s">
        <v>749</v>
      </c>
      <c r="CU144" s="59" t="s">
        <v>750</v>
      </c>
    </row>
    <row r="145" spans="1:99" ht="13.5" customHeight="1">
      <c r="A145" s="60" t="s">
        <v>77</v>
      </c>
      <c r="B145" s="61" t="s">
        <v>66</v>
      </c>
      <c r="C145" s="61"/>
      <c r="D145" s="62"/>
      <c r="E145" s="62" t="s">
        <v>375</v>
      </c>
      <c r="F145" s="61" t="s">
        <v>461</v>
      </c>
      <c r="G145" s="62" t="s">
        <v>78</v>
      </c>
      <c r="H145" s="62" t="s">
        <v>78</v>
      </c>
      <c r="I145" s="62" t="s">
        <v>78</v>
      </c>
      <c r="J145" s="61" t="s">
        <v>78</v>
      </c>
      <c r="K145" s="62" t="s">
        <v>596</v>
      </c>
      <c r="L145" s="62" t="s">
        <v>597</v>
      </c>
      <c r="M145" s="62" t="s">
        <v>613</v>
      </c>
      <c r="N145" s="62" t="s">
        <v>599</v>
      </c>
      <c r="O145" s="62" t="s">
        <v>600</v>
      </c>
      <c r="P145" s="62"/>
      <c r="Q145" s="35" t="s">
        <v>601</v>
      </c>
      <c r="R145" s="63">
        <v>13</v>
      </c>
      <c r="S145" s="63">
        <v>3</v>
      </c>
      <c r="T145" s="63">
        <v>18</v>
      </c>
      <c r="U145" s="63">
        <v>10</v>
      </c>
      <c r="V145" s="63">
        <v>13</v>
      </c>
      <c r="W145" s="63">
        <v>5</v>
      </c>
      <c r="X145" s="63">
        <v>14</v>
      </c>
      <c r="Y145" s="63">
        <v>7</v>
      </c>
      <c r="Z145" s="63">
        <v>13</v>
      </c>
      <c r="AA145" s="63">
        <v>6</v>
      </c>
      <c r="AB145" s="63">
        <v>16</v>
      </c>
      <c r="AC145" s="63">
        <v>10</v>
      </c>
      <c r="AD145" s="63">
        <v>7</v>
      </c>
      <c r="AE145" s="63">
        <v>5</v>
      </c>
      <c r="AF145" s="63">
        <v>21</v>
      </c>
      <c r="AG145" s="63">
        <v>11</v>
      </c>
      <c r="AH145" s="63">
        <v>19</v>
      </c>
      <c r="AI145" s="63">
        <v>9</v>
      </c>
      <c r="AJ145" s="64">
        <f t="shared" si="28"/>
        <v>134</v>
      </c>
      <c r="AK145" s="64">
        <f t="shared" si="28"/>
        <v>66</v>
      </c>
      <c r="AL145" s="64">
        <f t="shared" si="29"/>
        <v>68</v>
      </c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6"/>
      <c r="BB145" s="65"/>
      <c r="BC145" s="65"/>
      <c r="BD145" s="65"/>
      <c r="BE145" s="67">
        <f t="shared" si="30"/>
        <v>0</v>
      </c>
      <c r="BF145" s="67">
        <f t="shared" si="30"/>
        <v>0</v>
      </c>
      <c r="BG145" s="67">
        <f t="shared" si="31"/>
        <v>0</v>
      </c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9"/>
      <c r="BT145" s="69"/>
      <c r="BU145" s="69"/>
      <c r="BV145" s="69"/>
      <c r="BW145" s="69"/>
      <c r="BX145" s="69"/>
      <c r="BY145" s="69"/>
      <c r="BZ145" s="70">
        <f t="shared" si="32"/>
        <v>0</v>
      </c>
      <c r="CA145" s="70">
        <f t="shared" si="33"/>
        <v>0</v>
      </c>
      <c r="CB145" s="70">
        <f t="shared" si="34"/>
        <v>0</v>
      </c>
      <c r="CC145" s="71">
        <v>1</v>
      </c>
      <c r="CD145" s="71">
        <v>1</v>
      </c>
      <c r="CE145" s="71">
        <v>1</v>
      </c>
      <c r="CF145" s="71">
        <v>1</v>
      </c>
      <c r="CG145" s="71">
        <v>1</v>
      </c>
      <c r="CH145" s="71">
        <v>1</v>
      </c>
      <c r="CI145" s="71">
        <v>1</v>
      </c>
      <c r="CJ145" s="71">
        <v>1</v>
      </c>
      <c r="CK145" s="71">
        <v>1</v>
      </c>
      <c r="CL145" s="68"/>
      <c r="CM145" s="68"/>
      <c r="CN145" s="72">
        <f t="shared" si="35"/>
        <v>9</v>
      </c>
      <c r="CO145" s="73"/>
      <c r="CP145" s="73"/>
      <c r="CQ145" s="73"/>
      <c r="CR145" s="73"/>
      <c r="CS145" s="74"/>
      <c r="CT145" s="105"/>
      <c r="CU145" s="59" t="s">
        <v>751</v>
      </c>
    </row>
    <row r="146" spans="1:99" ht="13.5" customHeight="1">
      <c r="A146" s="60" t="s">
        <v>77</v>
      </c>
      <c r="B146" s="61" t="s">
        <v>66</v>
      </c>
      <c r="C146" s="61"/>
      <c r="D146" s="62"/>
      <c r="E146" s="62" t="s">
        <v>376</v>
      </c>
      <c r="F146" s="61" t="s">
        <v>462</v>
      </c>
      <c r="G146" s="62" t="s">
        <v>78</v>
      </c>
      <c r="H146" s="62" t="s">
        <v>78</v>
      </c>
      <c r="I146" s="62" t="s">
        <v>78</v>
      </c>
      <c r="J146" s="61" t="s">
        <v>78</v>
      </c>
      <c r="K146" s="62" t="s">
        <v>596</v>
      </c>
      <c r="L146" s="62" t="s">
        <v>597</v>
      </c>
      <c r="M146" s="62" t="s">
        <v>613</v>
      </c>
      <c r="N146" s="62" t="s">
        <v>599</v>
      </c>
      <c r="O146" s="62" t="s">
        <v>600</v>
      </c>
      <c r="P146" s="62"/>
      <c r="Q146" s="35" t="s">
        <v>601</v>
      </c>
      <c r="R146" s="63">
        <v>14</v>
      </c>
      <c r="S146" s="63">
        <v>8</v>
      </c>
      <c r="T146" s="63">
        <v>21</v>
      </c>
      <c r="U146" s="63">
        <v>11</v>
      </c>
      <c r="V146" s="63">
        <v>21</v>
      </c>
      <c r="W146" s="63">
        <v>12</v>
      </c>
      <c r="X146" s="63">
        <v>18</v>
      </c>
      <c r="Y146" s="63">
        <v>7</v>
      </c>
      <c r="Z146" s="63">
        <v>21</v>
      </c>
      <c r="AA146" s="63">
        <v>6</v>
      </c>
      <c r="AB146" s="63">
        <v>20</v>
      </c>
      <c r="AC146" s="63">
        <v>7</v>
      </c>
      <c r="AD146" s="63">
        <v>26</v>
      </c>
      <c r="AE146" s="63">
        <v>17</v>
      </c>
      <c r="AF146" s="63">
        <v>12</v>
      </c>
      <c r="AG146" s="63">
        <v>7</v>
      </c>
      <c r="AH146" s="63">
        <v>20</v>
      </c>
      <c r="AI146" s="63">
        <v>11</v>
      </c>
      <c r="AJ146" s="64">
        <f t="shared" si="28"/>
        <v>173</v>
      </c>
      <c r="AK146" s="64">
        <f t="shared" si="28"/>
        <v>86</v>
      </c>
      <c r="AL146" s="64">
        <f t="shared" si="29"/>
        <v>87</v>
      </c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6"/>
      <c r="BB146" s="65"/>
      <c r="BC146" s="65"/>
      <c r="BD146" s="65"/>
      <c r="BE146" s="67">
        <f t="shared" si="30"/>
        <v>0</v>
      </c>
      <c r="BF146" s="67">
        <f t="shared" si="30"/>
        <v>0</v>
      </c>
      <c r="BG146" s="67">
        <f t="shared" si="31"/>
        <v>0</v>
      </c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9"/>
      <c r="BT146" s="69"/>
      <c r="BU146" s="69"/>
      <c r="BV146" s="69"/>
      <c r="BW146" s="69"/>
      <c r="BX146" s="69"/>
      <c r="BY146" s="69"/>
      <c r="BZ146" s="70">
        <f t="shared" si="32"/>
        <v>0</v>
      </c>
      <c r="CA146" s="70">
        <f t="shared" si="33"/>
        <v>0</v>
      </c>
      <c r="CB146" s="70">
        <f t="shared" si="34"/>
        <v>0</v>
      </c>
      <c r="CC146" s="71">
        <v>1</v>
      </c>
      <c r="CD146" s="71">
        <v>1</v>
      </c>
      <c r="CE146" s="71">
        <v>1</v>
      </c>
      <c r="CF146" s="71">
        <v>1</v>
      </c>
      <c r="CG146" s="71">
        <v>1</v>
      </c>
      <c r="CH146" s="71">
        <v>1</v>
      </c>
      <c r="CI146" s="71">
        <v>1</v>
      </c>
      <c r="CJ146" s="71">
        <v>1</v>
      </c>
      <c r="CK146" s="71">
        <v>1</v>
      </c>
      <c r="CL146" s="68"/>
      <c r="CM146" s="68"/>
      <c r="CN146" s="72">
        <f t="shared" si="35"/>
        <v>9</v>
      </c>
      <c r="CO146" s="73"/>
      <c r="CP146" s="73"/>
      <c r="CQ146" s="73"/>
      <c r="CR146" s="73"/>
      <c r="CS146" s="74"/>
      <c r="CT146" s="105" t="s">
        <v>752</v>
      </c>
      <c r="CU146" s="59" t="s">
        <v>753</v>
      </c>
    </row>
    <row r="147" spans="1:99" ht="13.5" customHeight="1">
      <c r="A147" s="60" t="s">
        <v>77</v>
      </c>
      <c r="B147" s="61" t="s">
        <v>66</v>
      </c>
      <c r="C147" s="61"/>
      <c r="D147" s="62"/>
      <c r="E147" s="62" t="s">
        <v>377</v>
      </c>
      <c r="F147" s="61" t="s">
        <v>463</v>
      </c>
      <c r="G147" s="62" t="s">
        <v>78</v>
      </c>
      <c r="H147" s="62" t="s">
        <v>78</v>
      </c>
      <c r="I147" s="62" t="s">
        <v>78</v>
      </c>
      <c r="J147" s="61" t="s">
        <v>78</v>
      </c>
      <c r="K147" s="62" t="s">
        <v>596</v>
      </c>
      <c r="L147" s="62" t="s">
        <v>597</v>
      </c>
      <c r="M147" s="62" t="s">
        <v>613</v>
      </c>
      <c r="N147" s="62" t="s">
        <v>599</v>
      </c>
      <c r="O147" s="62" t="s">
        <v>600</v>
      </c>
      <c r="P147" s="62"/>
      <c r="Q147" s="35" t="s">
        <v>601</v>
      </c>
      <c r="R147" s="63">
        <v>16</v>
      </c>
      <c r="S147" s="63">
        <v>8</v>
      </c>
      <c r="T147" s="63">
        <v>14</v>
      </c>
      <c r="U147" s="63">
        <v>7</v>
      </c>
      <c r="V147" s="63">
        <v>12</v>
      </c>
      <c r="W147" s="63">
        <v>4</v>
      </c>
      <c r="X147" s="63">
        <v>17</v>
      </c>
      <c r="Y147" s="63">
        <v>5</v>
      </c>
      <c r="Z147" s="63">
        <v>9</v>
      </c>
      <c r="AA147" s="63">
        <v>5</v>
      </c>
      <c r="AB147" s="63">
        <v>9</v>
      </c>
      <c r="AC147" s="63">
        <v>5</v>
      </c>
      <c r="AD147" s="63">
        <v>8</v>
      </c>
      <c r="AE147" s="63">
        <v>2</v>
      </c>
      <c r="AF147" s="63">
        <v>8</v>
      </c>
      <c r="AG147" s="63">
        <v>6</v>
      </c>
      <c r="AH147" s="63"/>
      <c r="AI147" s="63"/>
      <c r="AJ147" s="64">
        <f t="shared" si="28"/>
        <v>93</v>
      </c>
      <c r="AK147" s="64">
        <f t="shared" si="28"/>
        <v>42</v>
      </c>
      <c r="AL147" s="64">
        <f t="shared" si="29"/>
        <v>51</v>
      </c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6"/>
      <c r="BB147" s="65"/>
      <c r="BC147" s="65"/>
      <c r="BD147" s="65"/>
      <c r="BE147" s="67">
        <f t="shared" si="30"/>
        <v>0</v>
      </c>
      <c r="BF147" s="67">
        <f t="shared" si="30"/>
        <v>0</v>
      </c>
      <c r="BG147" s="67">
        <f t="shared" si="31"/>
        <v>0</v>
      </c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9"/>
      <c r="BT147" s="69"/>
      <c r="BU147" s="69"/>
      <c r="BV147" s="69"/>
      <c r="BW147" s="69"/>
      <c r="BX147" s="69"/>
      <c r="BY147" s="69"/>
      <c r="BZ147" s="70">
        <f t="shared" si="32"/>
        <v>0</v>
      </c>
      <c r="CA147" s="70">
        <f t="shared" si="33"/>
        <v>0</v>
      </c>
      <c r="CB147" s="70">
        <f t="shared" si="34"/>
        <v>0</v>
      </c>
      <c r="CC147" s="71">
        <v>1</v>
      </c>
      <c r="CD147" s="71">
        <v>1</v>
      </c>
      <c r="CE147" s="71">
        <v>1</v>
      </c>
      <c r="CF147" s="71">
        <v>1</v>
      </c>
      <c r="CG147" s="71">
        <v>1</v>
      </c>
      <c r="CH147" s="71">
        <v>1</v>
      </c>
      <c r="CI147" s="71">
        <v>1</v>
      </c>
      <c r="CJ147" s="71">
        <v>1</v>
      </c>
      <c r="CK147" s="71"/>
      <c r="CL147" s="68"/>
      <c r="CM147" s="68"/>
      <c r="CN147" s="72">
        <f t="shared" si="35"/>
        <v>8</v>
      </c>
      <c r="CO147" s="73"/>
      <c r="CP147" s="73"/>
      <c r="CQ147" s="73"/>
      <c r="CR147" s="73"/>
      <c r="CS147" s="74"/>
      <c r="CT147" s="105" t="s">
        <v>754</v>
      </c>
      <c r="CU147" s="59" t="s">
        <v>755</v>
      </c>
    </row>
    <row r="148" spans="1:99" ht="13.5" customHeight="1">
      <c r="A148" s="60" t="s">
        <v>77</v>
      </c>
      <c r="B148" s="61" t="s">
        <v>66</v>
      </c>
      <c r="C148" s="61"/>
      <c r="D148" s="62"/>
      <c r="E148" s="62" t="s">
        <v>378</v>
      </c>
      <c r="F148" s="61" t="s">
        <v>464</v>
      </c>
      <c r="G148" s="62" t="s">
        <v>78</v>
      </c>
      <c r="H148" s="62" t="s">
        <v>78</v>
      </c>
      <c r="I148" s="62" t="s">
        <v>78</v>
      </c>
      <c r="J148" s="61" t="s">
        <v>78</v>
      </c>
      <c r="K148" s="62" t="s">
        <v>596</v>
      </c>
      <c r="L148" s="62" t="s">
        <v>597</v>
      </c>
      <c r="M148" s="62" t="s">
        <v>613</v>
      </c>
      <c r="N148" s="62" t="s">
        <v>605</v>
      </c>
      <c r="O148" s="62" t="s">
        <v>614</v>
      </c>
      <c r="P148" s="62"/>
      <c r="Q148" s="35" t="s">
        <v>601</v>
      </c>
      <c r="R148" s="63">
        <v>21</v>
      </c>
      <c r="S148" s="63">
        <v>12</v>
      </c>
      <c r="T148" s="63">
        <v>22</v>
      </c>
      <c r="U148" s="63">
        <v>7</v>
      </c>
      <c r="V148" s="63">
        <v>13</v>
      </c>
      <c r="W148" s="63">
        <v>6</v>
      </c>
      <c r="X148" s="63">
        <v>19</v>
      </c>
      <c r="Y148" s="63">
        <v>11</v>
      </c>
      <c r="Z148" s="63">
        <v>18</v>
      </c>
      <c r="AA148" s="63">
        <v>5</v>
      </c>
      <c r="AB148" s="63">
        <v>13</v>
      </c>
      <c r="AC148" s="63">
        <v>8</v>
      </c>
      <c r="AD148" s="63">
        <v>21</v>
      </c>
      <c r="AE148" s="63">
        <v>11</v>
      </c>
      <c r="AF148" s="63">
        <v>13</v>
      </c>
      <c r="AG148" s="63">
        <v>4</v>
      </c>
      <c r="AH148" s="63">
        <v>19</v>
      </c>
      <c r="AI148" s="63">
        <v>10</v>
      </c>
      <c r="AJ148" s="64">
        <f t="shared" si="28"/>
        <v>159</v>
      </c>
      <c r="AK148" s="64">
        <f t="shared" si="28"/>
        <v>74</v>
      </c>
      <c r="AL148" s="64">
        <f t="shared" si="29"/>
        <v>85</v>
      </c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6"/>
      <c r="BB148" s="65"/>
      <c r="BC148" s="65"/>
      <c r="BD148" s="65"/>
      <c r="BE148" s="67">
        <f t="shared" si="30"/>
        <v>0</v>
      </c>
      <c r="BF148" s="67">
        <f t="shared" si="30"/>
        <v>0</v>
      </c>
      <c r="BG148" s="67">
        <f t="shared" si="31"/>
        <v>0</v>
      </c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9"/>
      <c r="BT148" s="69"/>
      <c r="BU148" s="69"/>
      <c r="BV148" s="69"/>
      <c r="BW148" s="69"/>
      <c r="BX148" s="69"/>
      <c r="BY148" s="69"/>
      <c r="BZ148" s="70">
        <f t="shared" si="32"/>
        <v>0</v>
      </c>
      <c r="CA148" s="70">
        <f t="shared" si="33"/>
        <v>0</v>
      </c>
      <c r="CB148" s="70">
        <f t="shared" si="34"/>
        <v>0</v>
      </c>
      <c r="CC148" s="71">
        <v>1</v>
      </c>
      <c r="CD148" s="71">
        <v>1</v>
      </c>
      <c r="CE148" s="71">
        <v>1</v>
      </c>
      <c r="CF148" s="71">
        <v>1</v>
      </c>
      <c r="CG148" s="71">
        <v>1</v>
      </c>
      <c r="CH148" s="71">
        <v>1</v>
      </c>
      <c r="CI148" s="71">
        <v>1</v>
      </c>
      <c r="CJ148" s="71">
        <v>1</v>
      </c>
      <c r="CK148" s="71">
        <v>1</v>
      </c>
      <c r="CL148" s="68"/>
      <c r="CM148" s="68"/>
      <c r="CN148" s="72">
        <f t="shared" si="35"/>
        <v>9</v>
      </c>
      <c r="CO148" s="73"/>
      <c r="CP148" s="73"/>
      <c r="CQ148" s="73"/>
      <c r="CR148" s="73"/>
      <c r="CS148" s="74"/>
      <c r="CT148" s="105" t="s">
        <v>756</v>
      </c>
      <c r="CU148" s="59" t="s">
        <v>757</v>
      </c>
    </row>
    <row r="149" spans="1:99" ht="13.5" customHeight="1">
      <c r="A149" s="60" t="s">
        <v>77</v>
      </c>
      <c r="B149" s="61" t="s">
        <v>66</v>
      </c>
      <c r="C149" s="61"/>
      <c r="D149" s="62"/>
      <c r="E149" s="62" t="s">
        <v>379</v>
      </c>
      <c r="F149" s="61" t="s">
        <v>465</v>
      </c>
      <c r="G149" s="62" t="s">
        <v>78</v>
      </c>
      <c r="H149" s="62" t="s">
        <v>78</v>
      </c>
      <c r="I149" s="62" t="s">
        <v>78</v>
      </c>
      <c r="J149" s="61" t="s">
        <v>78</v>
      </c>
      <c r="K149" s="62" t="s">
        <v>596</v>
      </c>
      <c r="L149" s="62" t="s">
        <v>597</v>
      </c>
      <c r="M149" s="62" t="s">
        <v>613</v>
      </c>
      <c r="N149" s="62" t="s">
        <v>605</v>
      </c>
      <c r="O149" s="62" t="s">
        <v>614</v>
      </c>
      <c r="P149" s="62"/>
      <c r="Q149" s="35" t="s">
        <v>601</v>
      </c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>
        <v>49</v>
      </c>
      <c r="AI149" s="63">
        <v>15</v>
      </c>
      <c r="AJ149" s="64">
        <f t="shared" si="28"/>
        <v>49</v>
      </c>
      <c r="AK149" s="64">
        <f t="shared" si="28"/>
        <v>15</v>
      </c>
      <c r="AL149" s="64">
        <f t="shared" si="29"/>
        <v>34</v>
      </c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6"/>
      <c r="BB149" s="65"/>
      <c r="BC149" s="65"/>
      <c r="BD149" s="65"/>
      <c r="BE149" s="67">
        <f t="shared" si="30"/>
        <v>0</v>
      </c>
      <c r="BF149" s="67">
        <f t="shared" si="30"/>
        <v>0</v>
      </c>
      <c r="BG149" s="67">
        <f t="shared" si="31"/>
        <v>0</v>
      </c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9"/>
      <c r="BT149" s="69"/>
      <c r="BU149" s="69"/>
      <c r="BV149" s="69"/>
      <c r="BW149" s="69"/>
      <c r="BX149" s="69"/>
      <c r="BY149" s="69"/>
      <c r="BZ149" s="70">
        <f t="shared" si="32"/>
        <v>0</v>
      </c>
      <c r="CA149" s="70">
        <f t="shared" si="33"/>
        <v>0</v>
      </c>
      <c r="CB149" s="70">
        <f t="shared" si="34"/>
        <v>0</v>
      </c>
      <c r="CC149" s="71"/>
      <c r="CD149" s="71"/>
      <c r="CE149" s="71"/>
      <c r="CF149" s="71"/>
      <c r="CG149" s="71"/>
      <c r="CH149" s="71"/>
      <c r="CI149" s="71"/>
      <c r="CJ149" s="71"/>
      <c r="CK149" s="71">
        <v>2</v>
      </c>
      <c r="CL149" s="68"/>
      <c r="CM149" s="68"/>
      <c r="CN149" s="72">
        <f t="shared" si="35"/>
        <v>2</v>
      </c>
      <c r="CO149" s="73"/>
      <c r="CP149" s="73"/>
      <c r="CQ149" s="73"/>
      <c r="CR149" s="73"/>
      <c r="CS149" s="74"/>
      <c r="CT149" s="105"/>
      <c r="CU149" s="59"/>
    </row>
    <row r="150" spans="1:99" ht="13.5" customHeight="1">
      <c r="A150" s="60" t="s">
        <v>77</v>
      </c>
      <c r="B150" s="61" t="s">
        <v>66</v>
      </c>
      <c r="C150" s="61"/>
      <c r="D150" s="62"/>
      <c r="E150" s="62" t="s">
        <v>1068</v>
      </c>
      <c r="F150" s="61" t="s">
        <v>466</v>
      </c>
      <c r="G150" s="62" t="s">
        <v>78</v>
      </c>
      <c r="H150" s="62" t="s">
        <v>78</v>
      </c>
      <c r="I150" s="62" t="s">
        <v>78</v>
      </c>
      <c r="J150" s="61" t="s">
        <v>78</v>
      </c>
      <c r="K150" s="62" t="s">
        <v>596</v>
      </c>
      <c r="L150" s="62" t="s">
        <v>597</v>
      </c>
      <c r="M150" s="62" t="s">
        <v>613</v>
      </c>
      <c r="N150" s="62" t="s">
        <v>605</v>
      </c>
      <c r="O150" s="62" t="s">
        <v>614</v>
      </c>
      <c r="P150" s="62"/>
      <c r="Q150" s="35" t="s">
        <v>601</v>
      </c>
      <c r="R150" s="63">
        <v>7</v>
      </c>
      <c r="S150" s="63">
        <v>3</v>
      </c>
      <c r="T150" s="63">
        <v>11</v>
      </c>
      <c r="U150" s="63">
        <v>7</v>
      </c>
      <c r="V150" s="63">
        <v>5</v>
      </c>
      <c r="W150" s="63">
        <v>3</v>
      </c>
      <c r="X150" s="63">
        <v>8</v>
      </c>
      <c r="Y150" s="63">
        <v>2</v>
      </c>
      <c r="Z150" s="63">
        <v>8</v>
      </c>
      <c r="AA150" s="63">
        <v>2</v>
      </c>
      <c r="AB150" s="63">
        <v>3</v>
      </c>
      <c r="AC150" s="63">
        <v>3</v>
      </c>
      <c r="AD150" s="63">
        <v>9</v>
      </c>
      <c r="AE150" s="63">
        <v>5</v>
      </c>
      <c r="AF150" s="63">
        <v>10</v>
      </c>
      <c r="AG150" s="63">
        <v>6</v>
      </c>
      <c r="AH150" s="63">
        <v>7</v>
      </c>
      <c r="AI150" s="63">
        <v>3</v>
      </c>
      <c r="AJ150" s="64">
        <f t="shared" si="28"/>
        <v>68</v>
      </c>
      <c r="AK150" s="64">
        <f t="shared" si="28"/>
        <v>34</v>
      </c>
      <c r="AL150" s="64">
        <f t="shared" si="29"/>
        <v>34</v>
      </c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6"/>
      <c r="BB150" s="65"/>
      <c r="BC150" s="65"/>
      <c r="BD150" s="65"/>
      <c r="BE150" s="67">
        <f t="shared" si="30"/>
        <v>0</v>
      </c>
      <c r="BF150" s="67">
        <f t="shared" si="30"/>
        <v>0</v>
      </c>
      <c r="BG150" s="67">
        <f t="shared" si="31"/>
        <v>0</v>
      </c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9"/>
      <c r="BT150" s="69"/>
      <c r="BU150" s="69"/>
      <c r="BV150" s="69"/>
      <c r="BW150" s="69"/>
      <c r="BX150" s="69"/>
      <c r="BY150" s="69"/>
      <c r="BZ150" s="70">
        <f t="shared" si="32"/>
        <v>0</v>
      </c>
      <c r="CA150" s="70">
        <f t="shared" si="33"/>
        <v>0</v>
      </c>
      <c r="CB150" s="70">
        <f t="shared" si="34"/>
        <v>0</v>
      </c>
      <c r="CC150" s="71">
        <v>1</v>
      </c>
      <c r="CD150" s="71">
        <v>1</v>
      </c>
      <c r="CE150" s="71">
        <v>1</v>
      </c>
      <c r="CF150" s="71">
        <v>1</v>
      </c>
      <c r="CG150" s="71">
        <v>1</v>
      </c>
      <c r="CH150" s="71">
        <v>1</v>
      </c>
      <c r="CI150" s="71">
        <v>1</v>
      </c>
      <c r="CJ150" s="71">
        <v>1</v>
      </c>
      <c r="CK150" s="71">
        <v>1</v>
      </c>
      <c r="CL150" s="68"/>
      <c r="CM150" s="68"/>
      <c r="CN150" s="72">
        <f t="shared" si="35"/>
        <v>9</v>
      </c>
      <c r="CO150" s="73"/>
      <c r="CP150" s="73"/>
      <c r="CQ150" s="73"/>
      <c r="CR150" s="73"/>
      <c r="CS150" s="74"/>
      <c r="CT150" s="105"/>
      <c r="CU150" s="59"/>
    </row>
    <row r="151" spans="2:96" ht="13.5" customHeight="1">
      <c r="B151"/>
      <c r="C151"/>
      <c r="D151"/>
      <c r="R151" s="2">
        <f>SUBTOTAL(9,R6:R150)</f>
        <v>2383</v>
      </c>
      <c r="S151" s="2">
        <f aca="true" t="shared" si="36" ref="S151:CD151">SUBTOTAL(9,S6:S150)</f>
        <v>1087</v>
      </c>
      <c r="T151" s="2">
        <f t="shared" si="36"/>
        <v>2622</v>
      </c>
      <c r="U151" s="2">
        <f t="shared" si="36"/>
        <v>1248</v>
      </c>
      <c r="V151" s="2">
        <f t="shared" si="36"/>
        <v>2571</v>
      </c>
      <c r="W151" s="2">
        <f t="shared" si="36"/>
        <v>1204</v>
      </c>
      <c r="X151" s="2">
        <f t="shared" si="36"/>
        <v>2884</v>
      </c>
      <c r="Y151" s="2">
        <f t="shared" si="36"/>
        <v>1371</v>
      </c>
      <c r="Z151" s="2">
        <f t="shared" si="36"/>
        <v>2864</v>
      </c>
      <c r="AA151" s="2">
        <f t="shared" si="36"/>
        <v>1354</v>
      </c>
      <c r="AB151" s="2">
        <f t="shared" si="36"/>
        <v>3065</v>
      </c>
      <c r="AC151" s="2">
        <f t="shared" si="36"/>
        <v>1411</v>
      </c>
      <c r="AD151" s="2">
        <f t="shared" si="36"/>
        <v>3298</v>
      </c>
      <c r="AE151" s="2">
        <f t="shared" si="36"/>
        <v>1562</v>
      </c>
      <c r="AF151" s="2">
        <f t="shared" si="36"/>
        <v>3344</v>
      </c>
      <c r="AG151" s="2">
        <f t="shared" si="36"/>
        <v>1613</v>
      </c>
      <c r="AH151" s="2">
        <f t="shared" si="36"/>
        <v>3331</v>
      </c>
      <c r="AI151" s="2">
        <f t="shared" si="36"/>
        <v>1620</v>
      </c>
      <c r="AJ151" s="2">
        <f t="shared" si="36"/>
        <v>26362</v>
      </c>
      <c r="AK151" s="2">
        <f t="shared" si="36"/>
        <v>12470</v>
      </c>
      <c r="AL151" s="2">
        <f t="shared" si="36"/>
        <v>13892</v>
      </c>
      <c r="AM151" s="2">
        <f t="shared" si="36"/>
        <v>34</v>
      </c>
      <c r="AN151" s="2">
        <f t="shared" si="36"/>
        <v>14</v>
      </c>
      <c r="AO151" s="2">
        <f t="shared" si="36"/>
        <v>28</v>
      </c>
      <c r="AP151" s="2">
        <f t="shared" si="36"/>
        <v>5</v>
      </c>
      <c r="AQ151" s="2">
        <f t="shared" si="36"/>
        <v>35</v>
      </c>
      <c r="AR151" s="2">
        <f t="shared" si="36"/>
        <v>11</v>
      </c>
      <c r="AS151" s="2">
        <f t="shared" si="36"/>
        <v>27</v>
      </c>
      <c r="AT151" s="2">
        <f t="shared" si="36"/>
        <v>10</v>
      </c>
      <c r="AU151" s="2">
        <f t="shared" si="36"/>
        <v>50</v>
      </c>
      <c r="AV151" s="2">
        <f t="shared" si="36"/>
        <v>13</v>
      </c>
      <c r="AW151" s="2">
        <f t="shared" si="36"/>
        <v>75</v>
      </c>
      <c r="AX151" s="2">
        <f t="shared" si="36"/>
        <v>21</v>
      </c>
      <c r="AY151" s="2">
        <f t="shared" si="36"/>
        <v>80</v>
      </c>
      <c r="AZ151" s="2">
        <f t="shared" si="36"/>
        <v>26</v>
      </c>
      <c r="BA151" s="2">
        <f t="shared" si="36"/>
        <v>75</v>
      </c>
      <c r="BB151" s="2">
        <f t="shared" si="36"/>
        <v>28</v>
      </c>
      <c r="BC151" s="2">
        <f t="shared" si="36"/>
        <v>86</v>
      </c>
      <c r="BD151" s="2">
        <f t="shared" si="36"/>
        <v>36</v>
      </c>
      <c r="BE151" s="2">
        <f t="shared" si="36"/>
        <v>490</v>
      </c>
      <c r="BF151" s="2">
        <f t="shared" si="36"/>
        <v>164</v>
      </c>
      <c r="BG151" s="2">
        <f t="shared" si="36"/>
        <v>326</v>
      </c>
      <c r="BH151" s="2">
        <f t="shared" si="36"/>
        <v>266</v>
      </c>
      <c r="BI151" s="2">
        <f t="shared" si="36"/>
        <v>126</v>
      </c>
      <c r="BJ151" s="2">
        <f t="shared" si="36"/>
        <v>254</v>
      </c>
      <c r="BK151" s="2">
        <f t="shared" si="36"/>
        <v>109</v>
      </c>
      <c r="BL151" s="2">
        <f t="shared" si="36"/>
        <v>322</v>
      </c>
      <c r="BM151" s="2">
        <f t="shared" si="36"/>
        <v>150</v>
      </c>
      <c r="BN151" s="2">
        <f t="shared" si="36"/>
        <v>287</v>
      </c>
      <c r="BO151" s="2">
        <f t="shared" si="36"/>
        <v>129</v>
      </c>
      <c r="BP151" s="2">
        <f t="shared" si="36"/>
        <v>249</v>
      </c>
      <c r="BQ151" s="2">
        <f t="shared" si="36"/>
        <v>117</v>
      </c>
      <c r="BR151" s="2">
        <f t="shared" si="36"/>
        <v>150</v>
      </c>
      <c r="BS151" s="2">
        <f t="shared" si="36"/>
        <v>68</v>
      </c>
      <c r="BT151" s="2">
        <f t="shared" si="36"/>
        <v>181</v>
      </c>
      <c r="BU151" s="2">
        <f t="shared" si="36"/>
        <v>75</v>
      </c>
      <c r="BV151" s="2">
        <f t="shared" si="36"/>
        <v>162</v>
      </c>
      <c r="BW151" s="2">
        <f t="shared" si="36"/>
        <v>67</v>
      </c>
      <c r="BX151" s="2">
        <f t="shared" si="36"/>
        <v>194</v>
      </c>
      <c r="BY151" s="2">
        <f t="shared" si="36"/>
        <v>94</v>
      </c>
      <c r="BZ151" s="2">
        <f t="shared" si="36"/>
        <v>2065</v>
      </c>
      <c r="CA151" s="2">
        <f t="shared" si="36"/>
        <v>935</v>
      </c>
      <c r="CB151" s="2">
        <f t="shared" si="36"/>
        <v>1130</v>
      </c>
      <c r="CC151" s="2">
        <f t="shared" si="36"/>
        <v>109</v>
      </c>
      <c r="CD151" s="2">
        <f t="shared" si="36"/>
        <v>108</v>
      </c>
      <c r="CE151" s="2">
        <f aca="true" t="shared" si="37" ref="CE151:CR151">SUBTOTAL(9,CE6:CE150)</f>
        <v>102</v>
      </c>
      <c r="CF151" s="2">
        <f t="shared" si="37"/>
        <v>113</v>
      </c>
      <c r="CG151" s="2">
        <f t="shared" si="37"/>
        <v>117</v>
      </c>
      <c r="CH151" s="2">
        <f t="shared" si="37"/>
        <v>133</v>
      </c>
      <c r="CI151" s="2">
        <f t="shared" si="37"/>
        <v>132</v>
      </c>
      <c r="CJ151" s="2">
        <f t="shared" si="37"/>
        <v>137</v>
      </c>
      <c r="CK151" s="2">
        <f t="shared" si="37"/>
        <v>136</v>
      </c>
      <c r="CL151" s="2">
        <f t="shared" si="37"/>
        <v>154</v>
      </c>
      <c r="CM151" s="2"/>
      <c r="CN151" s="2">
        <f t="shared" si="37"/>
        <v>1241</v>
      </c>
      <c r="CO151" s="2">
        <f t="shared" si="37"/>
        <v>0</v>
      </c>
      <c r="CP151" s="2">
        <f t="shared" si="37"/>
        <v>0</v>
      </c>
      <c r="CQ151" s="2">
        <f t="shared" si="37"/>
        <v>0</v>
      </c>
      <c r="CR151" s="2">
        <f t="shared" si="37"/>
        <v>0</v>
      </c>
    </row>
    <row r="152" spans="2:91" ht="13.5" customHeight="1">
      <c r="B152"/>
      <c r="C152"/>
      <c r="D152"/>
      <c r="CM152" s="2"/>
    </row>
    <row r="153" ht="13.5" customHeight="1">
      <c r="CM153" s="2"/>
    </row>
    <row r="154" ht="13.5" customHeight="1">
      <c r="CM154" s="2"/>
    </row>
    <row r="155" ht="13.5" customHeight="1">
      <c r="CM155" s="2"/>
    </row>
    <row r="156" ht="13.5" customHeight="1">
      <c r="CM156" s="2"/>
    </row>
    <row r="157" ht="15.75">
      <c r="CM157" s="2"/>
    </row>
    <row r="158" ht="15.75">
      <c r="CM158" s="2"/>
    </row>
  </sheetData>
  <sheetProtection/>
  <protectedRanges>
    <protectedRange sqref="F6:F12" name="Range1_3_2_2_1"/>
    <protectedRange sqref="F13:F71 F73" name="Range1_1_2_2_2_1"/>
    <protectedRange sqref="F143:F150" name="Range1_9_1_1_1"/>
    <protectedRange sqref="F151:F156" name="Range1_10_3_1_1"/>
  </protectedRanges>
  <mergeCells count="67">
    <mergeCell ref="CI4:CI5"/>
    <mergeCell ref="CS4:CT4"/>
    <mergeCell ref="CQ4:CR4"/>
    <mergeCell ref="CJ4:CJ5"/>
    <mergeCell ref="CK4:CK5"/>
    <mergeCell ref="CL4:CL5"/>
    <mergeCell ref="CM4:CM5"/>
    <mergeCell ref="CN4:CN5"/>
    <mergeCell ref="CO4:CP4"/>
    <mergeCell ref="BX4:BY4"/>
    <mergeCell ref="BZ4:CB4"/>
    <mergeCell ref="CC4:CC5"/>
    <mergeCell ref="CD4:CD5"/>
    <mergeCell ref="CE4:CE5"/>
    <mergeCell ref="CF4:CF5"/>
    <mergeCell ref="CG4:CG5"/>
    <mergeCell ref="CH4:CH5"/>
    <mergeCell ref="BH4:BI4"/>
    <mergeCell ref="BJ4:BK4"/>
    <mergeCell ref="BL4:BM4"/>
    <mergeCell ref="BN4:BO4"/>
    <mergeCell ref="BP4:BQ4"/>
    <mergeCell ref="BR4:BS4"/>
    <mergeCell ref="BT4:BU4"/>
    <mergeCell ref="BV4:BW4"/>
    <mergeCell ref="AQ4:AR4"/>
    <mergeCell ref="AS4:AT4"/>
    <mergeCell ref="AU4:AV4"/>
    <mergeCell ref="AW4:AX4"/>
    <mergeCell ref="AY4:AZ4"/>
    <mergeCell ref="BA4:BB4"/>
    <mergeCell ref="BC4:BD4"/>
    <mergeCell ref="BE4:BG4"/>
    <mergeCell ref="Z4:AA4"/>
    <mergeCell ref="AB4:AC4"/>
    <mergeCell ref="AD4:AE4"/>
    <mergeCell ref="AF4:AG4"/>
    <mergeCell ref="AH4:AI4"/>
    <mergeCell ref="AJ4:AL4"/>
    <mergeCell ref="AM4:AN4"/>
    <mergeCell ref="AO4:AP4"/>
    <mergeCell ref="V4:W4"/>
    <mergeCell ref="X4:Y4"/>
    <mergeCell ref="N4:N5"/>
    <mergeCell ref="O4:O5"/>
    <mergeCell ref="P4:P5"/>
    <mergeCell ref="Q4:Q5"/>
    <mergeCell ref="L4:L5"/>
    <mergeCell ref="M4:M5"/>
    <mergeCell ref="CC2:CN3"/>
    <mergeCell ref="A4:A5"/>
    <mergeCell ref="B4:B5"/>
    <mergeCell ref="C4:C5"/>
    <mergeCell ref="D4:D5"/>
    <mergeCell ref="E4:E5"/>
    <mergeCell ref="R4:S4"/>
    <mergeCell ref="T4:U4"/>
    <mergeCell ref="AM2:BG3"/>
    <mergeCell ref="BH2:CB3"/>
    <mergeCell ref="F4:F5"/>
    <mergeCell ref="G4:G5"/>
    <mergeCell ref="H4:H5"/>
    <mergeCell ref="I4:I5"/>
    <mergeCell ref="A2:Q3"/>
    <mergeCell ref="R2:AL3"/>
    <mergeCell ref="J4:J5"/>
    <mergeCell ref="K4:K5"/>
  </mergeCells>
  <dataValidations count="7">
    <dataValidation type="list" allowBlank="1" showInputMessage="1" showErrorMessage="1" sqref="K6:K150">
      <formula1>"Komunë,Bashki"</formula1>
    </dataValidation>
    <dataValidation type="list" allowBlank="1" showInputMessage="1" showErrorMessage="1" sqref="M6:M150">
      <formula1>"Publike,Jo Publike"</formula1>
    </dataValidation>
    <dataValidation type="list" allowBlank="1" showInputMessage="1" showErrorMessage="1" sqref="N6:N150">
      <formula1>"CU,CL,9VJ,BM"</formula1>
    </dataValidation>
    <dataValidation type="list" allowBlank="1" showInputMessage="1" showErrorMessage="1" sqref="O6:O150">
      <formula1>"Vartëse,Jo vartëse"</formula1>
    </dataValidation>
    <dataValidation type="list" allowBlank="1" showInputMessage="1" showErrorMessage="1" sqref="L6:L150">
      <formula1>"Fshat,Qytet"</formula1>
    </dataValidation>
    <dataValidation type="list" allowBlank="1" showInputMessage="1" showErrorMessage="1" sqref="Q159:Q65536 Q1:Q150">
      <formula1>"Klasike,Speciale,Artistike,Kl. Artistike,Koorespondence,Shansi i dyte,Minoritet, Kl. Minoritet,Fetare"</formula1>
    </dataValidation>
    <dataValidation allowBlank="1" showInputMessage="1" showErrorMessage="1" prompt="9VJ" sqref="N4:N5"/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2"/>
  <sheetViews>
    <sheetView zoomScale="75" zoomScaleNormal="75" zoomScalePageLayoutView="0" workbookViewId="0" topLeftCell="C1">
      <selection activeCell="P72" sqref="P72"/>
    </sheetView>
  </sheetViews>
  <sheetFormatPr defaultColWidth="9.140625" defaultRowHeight="12.75"/>
  <cols>
    <col min="1" max="1" width="8.421875" style="2" customWidth="1"/>
    <col min="2" max="2" width="7.57421875" style="2" customWidth="1"/>
    <col min="3" max="3" width="9.00390625" style="2" customWidth="1"/>
    <col min="4" max="4" width="8.140625" style="2" customWidth="1"/>
    <col min="5" max="5" width="27.28125" style="2" customWidth="1"/>
    <col min="6" max="6" width="18.57421875" style="2" customWidth="1"/>
    <col min="7" max="7" width="10.28125" style="2" customWidth="1"/>
    <col min="8" max="8" width="9.140625" style="2" customWidth="1"/>
    <col min="9" max="9" width="11.8515625" style="2" customWidth="1"/>
    <col min="10" max="10" width="15.8515625" style="2" customWidth="1"/>
    <col min="11" max="13" width="9.140625" style="2" customWidth="1"/>
    <col min="14" max="14" width="8.421875" style="2" customWidth="1"/>
    <col min="15" max="15" width="9.8515625" style="2" customWidth="1"/>
    <col min="16" max="16" width="23.00390625" style="2" customWidth="1"/>
    <col min="17" max="17" width="14.28125" style="2" customWidth="1"/>
    <col min="18" max="197" width="5.7109375" style="2" customWidth="1"/>
    <col min="198" max="207" width="9.140625" style="2" customWidth="1"/>
    <col min="208" max="208" width="9.8515625" style="2" customWidth="1"/>
    <col min="209" max="16384" width="9.140625" style="2" customWidth="1"/>
  </cols>
  <sheetData>
    <row r="1" spans="1:208" ht="16.5" thickBot="1">
      <c r="A1" s="47" t="s">
        <v>0</v>
      </c>
      <c r="B1" s="48"/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  <c r="N1" s="49"/>
      <c r="O1" s="49"/>
      <c r="P1" s="49"/>
      <c r="Q1" s="42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79"/>
      <c r="GN1" s="79"/>
      <c r="GO1" s="79"/>
      <c r="GP1" s="79"/>
      <c r="GQ1" s="80"/>
      <c r="GR1" s="80"/>
      <c r="GS1" s="80"/>
      <c r="GT1" s="80"/>
      <c r="GU1" s="80"/>
      <c r="GV1" s="80"/>
      <c r="GW1" s="80"/>
      <c r="GX1" s="80"/>
      <c r="GY1" s="80"/>
      <c r="GZ1" s="80"/>
    </row>
    <row r="2" spans="1:220" ht="15.75">
      <c r="A2" s="366" t="s">
        <v>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8"/>
      <c r="R2" s="378" t="s">
        <v>2</v>
      </c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79"/>
      <c r="DR2" s="379"/>
      <c r="DS2" s="379"/>
      <c r="DT2" s="379"/>
      <c r="DU2" s="379"/>
      <c r="DV2" s="379"/>
      <c r="DW2" s="379"/>
      <c r="DX2" s="379"/>
      <c r="DY2" s="379"/>
      <c r="DZ2" s="379"/>
      <c r="EA2" s="379"/>
      <c r="EB2" s="379"/>
      <c r="EC2" s="379"/>
      <c r="ED2" s="379"/>
      <c r="EE2" s="379"/>
      <c r="EF2" s="379"/>
      <c r="EG2" s="379"/>
      <c r="EH2" s="379"/>
      <c r="EI2" s="379"/>
      <c r="EJ2" s="379"/>
      <c r="EK2" s="379"/>
      <c r="EL2" s="379"/>
      <c r="EM2" s="379"/>
      <c r="EN2" s="379"/>
      <c r="EO2" s="379"/>
      <c r="EP2" s="379"/>
      <c r="EQ2" s="379"/>
      <c r="ER2" s="379"/>
      <c r="ES2" s="379"/>
      <c r="ET2" s="379"/>
      <c r="EU2" s="379"/>
      <c r="EV2" s="379"/>
      <c r="EW2" s="379"/>
      <c r="EX2" s="379"/>
      <c r="EY2" s="379"/>
      <c r="EZ2" s="379"/>
      <c r="FA2" s="379"/>
      <c r="FB2" s="379"/>
      <c r="FC2" s="379"/>
      <c r="FD2" s="379"/>
      <c r="FE2" s="379"/>
      <c r="FF2" s="379"/>
      <c r="FG2" s="379"/>
      <c r="FH2" s="379"/>
      <c r="FI2" s="379"/>
      <c r="FJ2" s="379"/>
      <c r="FK2" s="379"/>
      <c r="FL2" s="379"/>
      <c r="FM2" s="379"/>
      <c r="FN2" s="379"/>
      <c r="FO2" s="379"/>
      <c r="FP2" s="379"/>
      <c r="FQ2" s="379"/>
      <c r="FR2" s="379"/>
      <c r="FS2" s="379"/>
      <c r="FT2" s="379"/>
      <c r="FU2" s="379"/>
      <c r="FV2" s="379"/>
      <c r="FW2" s="379"/>
      <c r="FX2" s="379"/>
      <c r="FY2" s="379"/>
      <c r="FZ2" s="379"/>
      <c r="GA2" s="379"/>
      <c r="GB2" s="379"/>
      <c r="GC2" s="379"/>
      <c r="GD2" s="379"/>
      <c r="GE2" s="379"/>
      <c r="GF2" s="379"/>
      <c r="GG2" s="379"/>
      <c r="GH2" s="379"/>
      <c r="GI2" s="379"/>
      <c r="GJ2" s="379"/>
      <c r="GK2" s="379"/>
      <c r="GL2" s="379"/>
      <c r="GM2" s="380"/>
      <c r="GN2" s="78"/>
      <c r="GO2" s="78"/>
      <c r="GP2" s="371" t="s">
        <v>3</v>
      </c>
      <c r="GQ2" s="311" t="s">
        <v>4</v>
      </c>
      <c r="GR2" s="312"/>
      <c r="GS2" s="312"/>
      <c r="GT2" s="312"/>
      <c r="GU2" s="312"/>
      <c r="GV2" s="312"/>
      <c r="GW2" s="312"/>
      <c r="GX2" s="312"/>
      <c r="GY2" s="312"/>
      <c r="GZ2" s="312"/>
      <c r="HA2" s="312"/>
      <c r="HB2" s="312"/>
      <c r="HC2" s="312"/>
      <c r="HD2" s="312"/>
      <c r="HE2" s="312"/>
      <c r="HF2" s="312"/>
      <c r="HG2" s="312"/>
      <c r="HH2" s="312"/>
      <c r="HI2" s="312"/>
      <c r="HJ2" s="312"/>
      <c r="HK2" s="312"/>
      <c r="HL2" s="313"/>
    </row>
    <row r="3" spans="1:220" ht="15" customHeight="1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59" t="s">
        <v>149</v>
      </c>
      <c r="S3" s="361"/>
      <c r="T3" s="375" t="s">
        <v>5</v>
      </c>
      <c r="U3" s="376"/>
      <c r="V3" s="376"/>
      <c r="W3" s="377"/>
      <c r="X3" s="359" t="s">
        <v>6</v>
      </c>
      <c r="Y3" s="360"/>
      <c r="Z3" s="360"/>
      <c r="AA3" s="360"/>
      <c r="AB3" s="360"/>
      <c r="AC3" s="361"/>
      <c r="AD3" s="359" t="s">
        <v>7</v>
      </c>
      <c r="AE3" s="360"/>
      <c r="AF3" s="360"/>
      <c r="AG3" s="360"/>
      <c r="AH3" s="360"/>
      <c r="AI3" s="360"/>
      <c r="AJ3" s="360"/>
      <c r="AK3" s="361"/>
      <c r="AL3" s="359" t="s">
        <v>8</v>
      </c>
      <c r="AM3" s="360"/>
      <c r="AN3" s="360"/>
      <c r="AO3" s="360"/>
      <c r="AP3" s="360"/>
      <c r="AQ3" s="360"/>
      <c r="AR3" s="360"/>
      <c r="AS3" s="360"/>
      <c r="AT3" s="360"/>
      <c r="AU3" s="361"/>
      <c r="AV3" s="359" t="s">
        <v>9</v>
      </c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1"/>
      <c r="BH3" s="359" t="s">
        <v>10</v>
      </c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1"/>
      <c r="BV3" s="359" t="s">
        <v>11</v>
      </c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1"/>
      <c r="CL3" s="359" t="s">
        <v>12</v>
      </c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1"/>
      <c r="DD3" s="359" t="s">
        <v>13</v>
      </c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1"/>
      <c r="DV3" s="359" t="s">
        <v>14</v>
      </c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1"/>
      <c r="EN3" s="359" t="s">
        <v>15</v>
      </c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1"/>
      <c r="FF3" s="359" t="s">
        <v>16</v>
      </c>
      <c r="FG3" s="360"/>
      <c r="FH3" s="360"/>
      <c r="FI3" s="360"/>
      <c r="FJ3" s="360"/>
      <c r="FK3" s="360"/>
      <c r="FL3" s="360"/>
      <c r="FM3" s="360"/>
      <c r="FN3" s="360"/>
      <c r="FO3" s="360"/>
      <c r="FP3" s="360"/>
      <c r="FQ3" s="360"/>
      <c r="FR3" s="360"/>
      <c r="FS3" s="360"/>
      <c r="FT3" s="360"/>
      <c r="FU3" s="360"/>
      <c r="FV3" s="360"/>
      <c r="FW3" s="361"/>
      <c r="FX3" s="359" t="s">
        <v>17</v>
      </c>
      <c r="FY3" s="360"/>
      <c r="FZ3" s="360"/>
      <c r="GA3" s="360"/>
      <c r="GB3" s="360"/>
      <c r="GC3" s="360"/>
      <c r="GD3" s="360"/>
      <c r="GE3" s="360"/>
      <c r="GF3" s="360"/>
      <c r="GG3" s="360"/>
      <c r="GH3" s="360"/>
      <c r="GI3" s="360"/>
      <c r="GJ3" s="360"/>
      <c r="GK3" s="360"/>
      <c r="GL3" s="360"/>
      <c r="GM3" s="360"/>
      <c r="GN3" s="360"/>
      <c r="GO3" s="361"/>
      <c r="GP3" s="371"/>
      <c r="GQ3" s="373"/>
      <c r="GR3" s="367"/>
      <c r="GS3" s="367"/>
      <c r="GT3" s="367"/>
      <c r="GU3" s="367"/>
      <c r="GV3" s="367"/>
      <c r="GW3" s="367"/>
      <c r="GX3" s="367"/>
      <c r="GY3" s="367"/>
      <c r="GZ3" s="367"/>
      <c r="HA3" s="367"/>
      <c r="HB3" s="367"/>
      <c r="HC3" s="367"/>
      <c r="HD3" s="367"/>
      <c r="HE3" s="367"/>
      <c r="HF3" s="367"/>
      <c r="HG3" s="367"/>
      <c r="HH3" s="367"/>
      <c r="HI3" s="367"/>
      <c r="HJ3" s="367"/>
      <c r="HK3" s="367"/>
      <c r="HL3" s="374"/>
    </row>
    <row r="4" spans="1:220" ht="19.5" customHeight="1" thickBot="1">
      <c r="A4" s="381" t="s">
        <v>18</v>
      </c>
      <c r="B4" s="381" t="s">
        <v>19</v>
      </c>
      <c r="C4" s="381" t="s">
        <v>20</v>
      </c>
      <c r="D4" s="381" t="s">
        <v>21</v>
      </c>
      <c r="E4" s="383" t="s">
        <v>22</v>
      </c>
      <c r="F4" s="362" t="s">
        <v>23</v>
      </c>
      <c r="G4" s="385" t="s">
        <v>24</v>
      </c>
      <c r="H4" s="387" t="s">
        <v>25</v>
      </c>
      <c r="I4" s="362" t="s">
        <v>26</v>
      </c>
      <c r="J4" s="362" t="s">
        <v>27</v>
      </c>
      <c r="K4" s="362" t="s">
        <v>28</v>
      </c>
      <c r="L4" s="362" t="s">
        <v>29</v>
      </c>
      <c r="M4" s="362" t="s">
        <v>30</v>
      </c>
      <c r="N4" s="364" t="s">
        <v>31</v>
      </c>
      <c r="O4" s="369" t="s">
        <v>32</v>
      </c>
      <c r="P4" s="389" t="s">
        <v>33</v>
      </c>
      <c r="Q4" s="387" t="s">
        <v>34</v>
      </c>
      <c r="R4" s="360" t="s">
        <v>35</v>
      </c>
      <c r="S4" s="361"/>
      <c r="T4" s="375" t="s">
        <v>35</v>
      </c>
      <c r="U4" s="377"/>
      <c r="V4" s="375" t="s">
        <v>36</v>
      </c>
      <c r="W4" s="377"/>
      <c r="X4" s="391" t="s">
        <v>35</v>
      </c>
      <c r="Y4" s="391"/>
      <c r="Z4" s="391" t="s">
        <v>36</v>
      </c>
      <c r="AA4" s="391"/>
      <c r="AB4" s="375" t="s">
        <v>37</v>
      </c>
      <c r="AC4" s="377"/>
      <c r="AD4" s="391" t="s">
        <v>35</v>
      </c>
      <c r="AE4" s="391"/>
      <c r="AF4" s="391" t="s">
        <v>36</v>
      </c>
      <c r="AG4" s="391"/>
      <c r="AH4" s="391" t="s">
        <v>37</v>
      </c>
      <c r="AI4" s="391"/>
      <c r="AJ4" s="391" t="s">
        <v>38</v>
      </c>
      <c r="AK4" s="391"/>
      <c r="AL4" s="375" t="s">
        <v>35</v>
      </c>
      <c r="AM4" s="377"/>
      <c r="AN4" s="391" t="s">
        <v>36</v>
      </c>
      <c r="AO4" s="391"/>
      <c r="AP4" s="391" t="s">
        <v>37</v>
      </c>
      <c r="AQ4" s="391"/>
      <c r="AR4" s="391" t="s">
        <v>38</v>
      </c>
      <c r="AS4" s="391"/>
      <c r="AT4" s="391" t="s">
        <v>39</v>
      </c>
      <c r="AU4" s="391"/>
      <c r="AV4" s="391" t="s">
        <v>35</v>
      </c>
      <c r="AW4" s="391"/>
      <c r="AX4" s="391" t="s">
        <v>36</v>
      </c>
      <c r="AY4" s="391"/>
      <c r="AZ4" s="391" t="s">
        <v>37</v>
      </c>
      <c r="BA4" s="391"/>
      <c r="BB4" s="391" t="s">
        <v>38</v>
      </c>
      <c r="BC4" s="391"/>
      <c r="BD4" s="391" t="s">
        <v>39</v>
      </c>
      <c r="BE4" s="391"/>
      <c r="BF4" s="391" t="s">
        <v>40</v>
      </c>
      <c r="BG4" s="391"/>
      <c r="BH4" s="391" t="s">
        <v>35</v>
      </c>
      <c r="BI4" s="391"/>
      <c r="BJ4" s="391" t="s">
        <v>36</v>
      </c>
      <c r="BK4" s="391"/>
      <c r="BL4" s="391" t="s">
        <v>37</v>
      </c>
      <c r="BM4" s="391"/>
      <c r="BN4" s="391" t="s">
        <v>38</v>
      </c>
      <c r="BO4" s="391"/>
      <c r="BP4" s="391" t="s">
        <v>39</v>
      </c>
      <c r="BQ4" s="391"/>
      <c r="BR4" s="391" t="s">
        <v>40</v>
      </c>
      <c r="BS4" s="391"/>
      <c r="BT4" s="391" t="s">
        <v>41</v>
      </c>
      <c r="BU4" s="391"/>
      <c r="BV4" s="391" t="s">
        <v>35</v>
      </c>
      <c r="BW4" s="391"/>
      <c r="BX4" s="391" t="s">
        <v>36</v>
      </c>
      <c r="BY4" s="391"/>
      <c r="BZ4" s="391" t="s">
        <v>37</v>
      </c>
      <c r="CA4" s="391"/>
      <c r="CB4" s="391" t="s">
        <v>38</v>
      </c>
      <c r="CC4" s="391"/>
      <c r="CD4" s="391" t="s">
        <v>39</v>
      </c>
      <c r="CE4" s="391"/>
      <c r="CF4" s="391" t="s">
        <v>40</v>
      </c>
      <c r="CG4" s="391"/>
      <c r="CH4" s="391" t="s">
        <v>41</v>
      </c>
      <c r="CI4" s="391"/>
      <c r="CJ4" s="391" t="s">
        <v>42</v>
      </c>
      <c r="CK4" s="391"/>
      <c r="CL4" s="391" t="s">
        <v>35</v>
      </c>
      <c r="CM4" s="391"/>
      <c r="CN4" s="391" t="s">
        <v>36</v>
      </c>
      <c r="CO4" s="391"/>
      <c r="CP4" s="391" t="s">
        <v>37</v>
      </c>
      <c r="CQ4" s="391"/>
      <c r="CR4" s="391" t="s">
        <v>38</v>
      </c>
      <c r="CS4" s="391"/>
      <c r="CT4" s="391" t="s">
        <v>39</v>
      </c>
      <c r="CU4" s="391"/>
      <c r="CV4" s="391" t="s">
        <v>40</v>
      </c>
      <c r="CW4" s="391"/>
      <c r="CX4" s="391" t="s">
        <v>41</v>
      </c>
      <c r="CY4" s="391"/>
      <c r="CZ4" s="391" t="s">
        <v>42</v>
      </c>
      <c r="DA4" s="391"/>
      <c r="DB4" s="391" t="s">
        <v>43</v>
      </c>
      <c r="DC4" s="391"/>
      <c r="DD4" s="391" t="s">
        <v>35</v>
      </c>
      <c r="DE4" s="391"/>
      <c r="DF4" s="391" t="s">
        <v>36</v>
      </c>
      <c r="DG4" s="391"/>
      <c r="DH4" s="391" t="s">
        <v>37</v>
      </c>
      <c r="DI4" s="391"/>
      <c r="DJ4" s="391" t="s">
        <v>38</v>
      </c>
      <c r="DK4" s="391"/>
      <c r="DL4" s="391" t="s">
        <v>39</v>
      </c>
      <c r="DM4" s="391"/>
      <c r="DN4" s="391" t="s">
        <v>40</v>
      </c>
      <c r="DO4" s="391"/>
      <c r="DP4" s="391" t="s">
        <v>41</v>
      </c>
      <c r="DQ4" s="391"/>
      <c r="DR4" s="391" t="s">
        <v>42</v>
      </c>
      <c r="DS4" s="391"/>
      <c r="DT4" s="391" t="s">
        <v>43</v>
      </c>
      <c r="DU4" s="391"/>
      <c r="DV4" s="391" t="s">
        <v>35</v>
      </c>
      <c r="DW4" s="391"/>
      <c r="DX4" s="391" t="s">
        <v>36</v>
      </c>
      <c r="DY4" s="391"/>
      <c r="DZ4" s="391" t="s">
        <v>37</v>
      </c>
      <c r="EA4" s="391"/>
      <c r="EB4" s="391" t="s">
        <v>38</v>
      </c>
      <c r="EC4" s="391"/>
      <c r="ED4" s="391" t="s">
        <v>39</v>
      </c>
      <c r="EE4" s="391"/>
      <c r="EF4" s="391" t="s">
        <v>40</v>
      </c>
      <c r="EG4" s="391"/>
      <c r="EH4" s="391" t="s">
        <v>41</v>
      </c>
      <c r="EI4" s="391"/>
      <c r="EJ4" s="391" t="s">
        <v>42</v>
      </c>
      <c r="EK4" s="391"/>
      <c r="EL4" s="391" t="s">
        <v>43</v>
      </c>
      <c r="EM4" s="391"/>
      <c r="EN4" s="391" t="s">
        <v>35</v>
      </c>
      <c r="EO4" s="391"/>
      <c r="EP4" s="391" t="s">
        <v>36</v>
      </c>
      <c r="EQ4" s="391"/>
      <c r="ER4" s="391" t="s">
        <v>37</v>
      </c>
      <c r="ES4" s="391"/>
      <c r="ET4" s="391" t="s">
        <v>38</v>
      </c>
      <c r="EU4" s="391"/>
      <c r="EV4" s="391" t="s">
        <v>39</v>
      </c>
      <c r="EW4" s="391"/>
      <c r="EX4" s="391" t="s">
        <v>40</v>
      </c>
      <c r="EY4" s="391"/>
      <c r="EZ4" s="391" t="s">
        <v>41</v>
      </c>
      <c r="FA4" s="391"/>
      <c r="FB4" s="391" t="s">
        <v>42</v>
      </c>
      <c r="FC4" s="391"/>
      <c r="FD4" s="391" t="s">
        <v>43</v>
      </c>
      <c r="FE4" s="391"/>
      <c r="FF4" s="391" t="s">
        <v>35</v>
      </c>
      <c r="FG4" s="391"/>
      <c r="FH4" s="391" t="s">
        <v>36</v>
      </c>
      <c r="FI4" s="391"/>
      <c r="FJ4" s="391" t="s">
        <v>37</v>
      </c>
      <c r="FK4" s="391"/>
      <c r="FL4" s="391" t="s">
        <v>38</v>
      </c>
      <c r="FM4" s="391"/>
      <c r="FN4" s="391" t="s">
        <v>39</v>
      </c>
      <c r="FO4" s="391"/>
      <c r="FP4" s="391" t="s">
        <v>40</v>
      </c>
      <c r="FQ4" s="391"/>
      <c r="FR4" s="391" t="s">
        <v>41</v>
      </c>
      <c r="FS4" s="391"/>
      <c r="FT4" s="391" t="s">
        <v>42</v>
      </c>
      <c r="FU4" s="391"/>
      <c r="FV4" s="391" t="s">
        <v>43</v>
      </c>
      <c r="FW4" s="391"/>
      <c r="FX4" s="391" t="s">
        <v>35</v>
      </c>
      <c r="FY4" s="391"/>
      <c r="FZ4" s="391" t="s">
        <v>36</v>
      </c>
      <c r="GA4" s="391"/>
      <c r="GB4" s="391" t="s">
        <v>37</v>
      </c>
      <c r="GC4" s="391"/>
      <c r="GD4" s="391" t="s">
        <v>38</v>
      </c>
      <c r="GE4" s="391"/>
      <c r="GF4" s="391" t="s">
        <v>39</v>
      </c>
      <c r="GG4" s="391"/>
      <c r="GH4" s="391" t="s">
        <v>40</v>
      </c>
      <c r="GI4" s="391"/>
      <c r="GJ4" s="391" t="s">
        <v>41</v>
      </c>
      <c r="GK4" s="391"/>
      <c r="GL4" s="391" t="s">
        <v>42</v>
      </c>
      <c r="GM4" s="391"/>
      <c r="GN4" s="391" t="s">
        <v>43</v>
      </c>
      <c r="GO4" s="391"/>
      <c r="GP4" s="371"/>
      <c r="GQ4" s="314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5"/>
      <c r="HI4" s="315"/>
      <c r="HJ4" s="315"/>
      <c r="HK4" s="315"/>
      <c r="HL4" s="374"/>
    </row>
    <row r="5" spans="1:220" ht="27.75" customHeight="1">
      <c r="A5" s="382"/>
      <c r="B5" s="382"/>
      <c r="C5" s="382"/>
      <c r="D5" s="382"/>
      <c r="E5" s="384"/>
      <c r="F5" s="362"/>
      <c r="G5" s="386"/>
      <c r="H5" s="388"/>
      <c r="I5" s="363"/>
      <c r="J5" s="363"/>
      <c r="K5" s="363"/>
      <c r="L5" s="363"/>
      <c r="M5" s="363"/>
      <c r="N5" s="365"/>
      <c r="O5" s="370"/>
      <c r="P5" s="390"/>
      <c r="Q5" s="387"/>
      <c r="R5" s="81" t="s">
        <v>44</v>
      </c>
      <c r="S5" s="82" t="s">
        <v>45</v>
      </c>
      <c r="T5" s="82" t="s">
        <v>44</v>
      </c>
      <c r="U5" s="82" t="s">
        <v>45</v>
      </c>
      <c r="V5" s="82" t="s">
        <v>44</v>
      </c>
      <c r="W5" s="82" t="s">
        <v>45</v>
      </c>
      <c r="X5" s="82" t="s">
        <v>44</v>
      </c>
      <c r="Y5" s="82" t="s">
        <v>45</v>
      </c>
      <c r="Z5" s="82" t="s">
        <v>44</v>
      </c>
      <c r="AA5" s="82" t="s">
        <v>45</v>
      </c>
      <c r="AB5" s="82" t="s">
        <v>44</v>
      </c>
      <c r="AC5" s="82" t="s">
        <v>45</v>
      </c>
      <c r="AD5" s="82" t="s">
        <v>44</v>
      </c>
      <c r="AE5" s="82" t="s">
        <v>45</v>
      </c>
      <c r="AF5" s="82" t="s">
        <v>44</v>
      </c>
      <c r="AG5" s="82" t="s">
        <v>45</v>
      </c>
      <c r="AH5" s="82" t="s">
        <v>44</v>
      </c>
      <c r="AI5" s="82" t="s">
        <v>45</v>
      </c>
      <c r="AJ5" s="82" t="s">
        <v>44</v>
      </c>
      <c r="AK5" s="82" t="s">
        <v>45</v>
      </c>
      <c r="AL5" s="82" t="s">
        <v>44</v>
      </c>
      <c r="AM5" s="82" t="s">
        <v>45</v>
      </c>
      <c r="AN5" s="82" t="s">
        <v>44</v>
      </c>
      <c r="AO5" s="82" t="s">
        <v>45</v>
      </c>
      <c r="AP5" s="82" t="s">
        <v>44</v>
      </c>
      <c r="AQ5" s="82" t="s">
        <v>45</v>
      </c>
      <c r="AR5" s="82" t="s">
        <v>44</v>
      </c>
      <c r="AS5" s="82" t="s">
        <v>45</v>
      </c>
      <c r="AT5" s="82" t="s">
        <v>44</v>
      </c>
      <c r="AU5" s="82" t="s">
        <v>45</v>
      </c>
      <c r="AV5" s="82" t="s">
        <v>44</v>
      </c>
      <c r="AW5" s="82" t="s">
        <v>45</v>
      </c>
      <c r="AX5" s="82" t="s">
        <v>44</v>
      </c>
      <c r="AY5" s="82" t="s">
        <v>45</v>
      </c>
      <c r="AZ5" s="82" t="s">
        <v>44</v>
      </c>
      <c r="BA5" s="82" t="s">
        <v>45</v>
      </c>
      <c r="BB5" s="82" t="s">
        <v>44</v>
      </c>
      <c r="BC5" s="82" t="s">
        <v>45</v>
      </c>
      <c r="BD5" s="82" t="s">
        <v>44</v>
      </c>
      <c r="BE5" s="82" t="s">
        <v>45</v>
      </c>
      <c r="BF5" s="82" t="s">
        <v>44</v>
      </c>
      <c r="BG5" s="82" t="s">
        <v>45</v>
      </c>
      <c r="BH5" s="82" t="s">
        <v>44</v>
      </c>
      <c r="BI5" s="82" t="s">
        <v>45</v>
      </c>
      <c r="BJ5" s="82" t="s">
        <v>44</v>
      </c>
      <c r="BK5" s="82" t="s">
        <v>45</v>
      </c>
      <c r="BL5" s="82" t="s">
        <v>44</v>
      </c>
      <c r="BM5" s="82" t="s">
        <v>45</v>
      </c>
      <c r="BN5" s="82" t="s">
        <v>44</v>
      </c>
      <c r="BO5" s="82" t="s">
        <v>45</v>
      </c>
      <c r="BP5" s="82" t="s">
        <v>44</v>
      </c>
      <c r="BQ5" s="82" t="s">
        <v>45</v>
      </c>
      <c r="BR5" s="82" t="s">
        <v>44</v>
      </c>
      <c r="BS5" s="82" t="s">
        <v>45</v>
      </c>
      <c r="BT5" s="82" t="s">
        <v>44</v>
      </c>
      <c r="BU5" s="82" t="s">
        <v>45</v>
      </c>
      <c r="BV5" s="82" t="s">
        <v>44</v>
      </c>
      <c r="BW5" s="82" t="s">
        <v>45</v>
      </c>
      <c r="BX5" s="82" t="s">
        <v>44</v>
      </c>
      <c r="BY5" s="82" t="s">
        <v>45</v>
      </c>
      <c r="BZ5" s="82" t="s">
        <v>44</v>
      </c>
      <c r="CA5" s="82" t="s">
        <v>45</v>
      </c>
      <c r="CB5" s="82" t="s">
        <v>44</v>
      </c>
      <c r="CC5" s="82" t="s">
        <v>45</v>
      </c>
      <c r="CD5" s="82" t="s">
        <v>44</v>
      </c>
      <c r="CE5" s="82" t="s">
        <v>45</v>
      </c>
      <c r="CF5" s="82" t="s">
        <v>44</v>
      </c>
      <c r="CG5" s="82" t="s">
        <v>45</v>
      </c>
      <c r="CH5" s="82" t="s">
        <v>44</v>
      </c>
      <c r="CI5" s="82" t="s">
        <v>45</v>
      </c>
      <c r="CJ5" s="82" t="s">
        <v>44</v>
      </c>
      <c r="CK5" s="82" t="s">
        <v>45</v>
      </c>
      <c r="CL5" s="82" t="s">
        <v>44</v>
      </c>
      <c r="CM5" s="82" t="s">
        <v>45</v>
      </c>
      <c r="CN5" s="82" t="s">
        <v>44</v>
      </c>
      <c r="CO5" s="82" t="s">
        <v>45</v>
      </c>
      <c r="CP5" s="82" t="s">
        <v>44</v>
      </c>
      <c r="CQ5" s="82" t="s">
        <v>45</v>
      </c>
      <c r="CR5" s="82" t="s">
        <v>44</v>
      </c>
      <c r="CS5" s="82" t="s">
        <v>45</v>
      </c>
      <c r="CT5" s="82" t="s">
        <v>44</v>
      </c>
      <c r="CU5" s="82" t="s">
        <v>45</v>
      </c>
      <c r="CV5" s="82" t="s">
        <v>44</v>
      </c>
      <c r="CW5" s="82" t="s">
        <v>45</v>
      </c>
      <c r="CX5" s="82" t="s">
        <v>44</v>
      </c>
      <c r="CY5" s="82" t="s">
        <v>45</v>
      </c>
      <c r="CZ5" s="82" t="s">
        <v>44</v>
      </c>
      <c r="DA5" s="82" t="s">
        <v>45</v>
      </c>
      <c r="DB5" s="82" t="s">
        <v>44</v>
      </c>
      <c r="DC5" s="82" t="s">
        <v>45</v>
      </c>
      <c r="DD5" s="82" t="s">
        <v>44</v>
      </c>
      <c r="DE5" s="82" t="s">
        <v>45</v>
      </c>
      <c r="DF5" s="82" t="s">
        <v>44</v>
      </c>
      <c r="DG5" s="82" t="s">
        <v>45</v>
      </c>
      <c r="DH5" s="82" t="s">
        <v>44</v>
      </c>
      <c r="DI5" s="82" t="s">
        <v>45</v>
      </c>
      <c r="DJ5" s="82" t="s">
        <v>44</v>
      </c>
      <c r="DK5" s="82" t="s">
        <v>45</v>
      </c>
      <c r="DL5" s="82" t="s">
        <v>44</v>
      </c>
      <c r="DM5" s="82" t="s">
        <v>45</v>
      </c>
      <c r="DN5" s="82" t="s">
        <v>44</v>
      </c>
      <c r="DO5" s="82" t="s">
        <v>45</v>
      </c>
      <c r="DP5" s="82" t="s">
        <v>44</v>
      </c>
      <c r="DQ5" s="82" t="s">
        <v>45</v>
      </c>
      <c r="DR5" s="82" t="s">
        <v>44</v>
      </c>
      <c r="DS5" s="82" t="s">
        <v>45</v>
      </c>
      <c r="DT5" s="82" t="s">
        <v>44</v>
      </c>
      <c r="DU5" s="82" t="s">
        <v>45</v>
      </c>
      <c r="DV5" s="82" t="s">
        <v>44</v>
      </c>
      <c r="DW5" s="82" t="s">
        <v>45</v>
      </c>
      <c r="DX5" s="82" t="s">
        <v>44</v>
      </c>
      <c r="DY5" s="82" t="s">
        <v>45</v>
      </c>
      <c r="DZ5" s="82" t="s">
        <v>44</v>
      </c>
      <c r="EA5" s="82" t="s">
        <v>45</v>
      </c>
      <c r="EB5" s="82" t="s">
        <v>44</v>
      </c>
      <c r="EC5" s="82" t="s">
        <v>45</v>
      </c>
      <c r="ED5" s="82" t="s">
        <v>44</v>
      </c>
      <c r="EE5" s="82" t="s">
        <v>45</v>
      </c>
      <c r="EF5" s="82" t="s">
        <v>44</v>
      </c>
      <c r="EG5" s="82" t="s">
        <v>45</v>
      </c>
      <c r="EH5" s="82" t="s">
        <v>44</v>
      </c>
      <c r="EI5" s="82" t="s">
        <v>45</v>
      </c>
      <c r="EJ5" s="82" t="s">
        <v>44</v>
      </c>
      <c r="EK5" s="82" t="s">
        <v>45</v>
      </c>
      <c r="EL5" s="82" t="s">
        <v>44</v>
      </c>
      <c r="EM5" s="82" t="s">
        <v>45</v>
      </c>
      <c r="EN5" s="82" t="s">
        <v>44</v>
      </c>
      <c r="EO5" s="82" t="s">
        <v>45</v>
      </c>
      <c r="EP5" s="82" t="s">
        <v>44</v>
      </c>
      <c r="EQ5" s="82" t="s">
        <v>45</v>
      </c>
      <c r="ER5" s="82" t="s">
        <v>44</v>
      </c>
      <c r="ES5" s="82" t="s">
        <v>45</v>
      </c>
      <c r="ET5" s="82" t="s">
        <v>44</v>
      </c>
      <c r="EU5" s="82" t="s">
        <v>45</v>
      </c>
      <c r="EV5" s="82" t="s">
        <v>44</v>
      </c>
      <c r="EW5" s="82" t="s">
        <v>45</v>
      </c>
      <c r="EX5" s="82" t="s">
        <v>44</v>
      </c>
      <c r="EY5" s="82" t="s">
        <v>45</v>
      </c>
      <c r="EZ5" s="82" t="s">
        <v>44</v>
      </c>
      <c r="FA5" s="82" t="s">
        <v>45</v>
      </c>
      <c r="FB5" s="82" t="s">
        <v>44</v>
      </c>
      <c r="FC5" s="82" t="s">
        <v>45</v>
      </c>
      <c r="FD5" s="82" t="s">
        <v>44</v>
      </c>
      <c r="FE5" s="82" t="s">
        <v>45</v>
      </c>
      <c r="FF5" s="82" t="s">
        <v>44</v>
      </c>
      <c r="FG5" s="82" t="s">
        <v>45</v>
      </c>
      <c r="FH5" s="82" t="s">
        <v>44</v>
      </c>
      <c r="FI5" s="82" t="s">
        <v>45</v>
      </c>
      <c r="FJ5" s="82" t="s">
        <v>44</v>
      </c>
      <c r="FK5" s="82" t="s">
        <v>45</v>
      </c>
      <c r="FL5" s="82" t="s">
        <v>44</v>
      </c>
      <c r="FM5" s="82" t="s">
        <v>45</v>
      </c>
      <c r="FN5" s="82" t="s">
        <v>44</v>
      </c>
      <c r="FO5" s="82" t="s">
        <v>45</v>
      </c>
      <c r="FP5" s="82" t="s">
        <v>44</v>
      </c>
      <c r="FQ5" s="82" t="s">
        <v>45</v>
      </c>
      <c r="FR5" s="82" t="s">
        <v>44</v>
      </c>
      <c r="FS5" s="82" t="s">
        <v>45</v>
      </c>
      <c r="FT5" s="82" t="s">
        <v>44</v>
      </c>
      <c r="FU5" s="82" t="s">
        <v>45</v>
      </c>
      <c r="FV5" s="82" t="s">
        <v>44</v>
      </c>
      <c r="FW5" s="82" t="s">
        <v>45</v>
      </c>
      <c r="FX5" s="82" t="s">
        <v>44</v>
      </c>
      <c r="FY5" s="82" t="s">
        <v>45</v>
      </c>
      <c r="FZ5" s="82" t="s">
        <v>44</v>
      </c>
      <c r="GA5" s="82" t="s">
        <v>45</v>
      </c>
      <c r="GB5" s="82" t="s">
        <v>44</v>
      </c>
      <c r="GC5" s="82" t="s">
        <v>45</v>
      </c>
      <c r="GD5" s="82" t="s">
        <v>44</v>
      </c>
      <c r="GE5" s="82" t="s">
        <v>45</v>
      </c>
      <c r="GF5" s="82" t="s">
        <v>44</v>
      </c>
      <c r="GG5" s="82" t="s">
        <v>45</v>
      </c>
      <c r="GH5" s="82" t="s">
        <v>44</v>
      </c>
      <c r="GI5" s="82" t="s">
        <v>45</v>
      </c>
      <c r="GJ5" s="82" t="s">
        <v>44</v>
      </c>
      <c r="GK5" s="82" t="s">
        <v>45</v>
      </c>
      <c r="GL5" s="82" t="s">
        <v>44</v>
      </c>
      <c r="GM5" s="82" t="s">
        <v>45</v>
      </c>
      <c r="GN5" s="82" t="s">
        <v>44</v>
      </c>
      <c r="GO5" s="82" t="s">
        <v>45</v>
      </c>
      <c r="GP5" s="372"/>
      <c r="GQ5" s="7" t="s">
        <v>46</v>
      </c>
      <c r="GR5" s="7" t="s">
        <v>47</v>
      </c>
      <c r="GS5" s="7" t="s">
        <v>48</v>
      </c>
      <c r="GT5" s="7" t="s">
        <v>49</v>
      </c>
      <c r="GU5" s="7" t="s">
        <v>50</v>
      </c>
      <c r="GV5" s="7" t="s">
        <v>51</v>
      </c>
      <c r="GW5" s="7" t="s">
        <v>52</v>
      </c>
      <c r="GX5" s="7" t="s">
        <v>53</v>
      </c>
      <c r="GY5" s="7" t="s">
        <v>54</v>
      </c>
      <c r="GZ5" s="7" t="s">
        <v>55</v>
      </c>
      <c r="HB5" s="7" t="s">
        <v>56</v>
      </c>
      <c r="HC5" s="7" t="s">
        <v>57</v>
      </c>
      <c r="HD5" s="7" t="s">
        <v>58</v>
      </c>
      <c r="HE5" s="7" t="s">
        <v>59</v>
      </c>
      <c r="HF5" s="7" t="s">
        <v>60</v>
      </c>
      <c r="HG5" s="7" t="s">
        <v>61</v>
      </c>
      <c r="HH5" s="7" t="s">
        <v>62</v>
      </c>
      <c r="HI5" s="7" t="s">
        <v>63</v>
      </c>
      <c r="HJ5" s="7" t="s">
        <v>64</v>
      </c>
      <c r="HK5" s="7" t="s">
        <v>65</v>
      </c>
      <c r="HL5" s="27"/>
    </row>
    <row r="6" spans="1:220" ht="13.5" customHeight="1">
      <c r="A6" s="83" t="s">
        <v>77</v>
      </c>
      <c r="B6" s="35" t="s">
        <v>66</v>
      </c>
      <c r="C6" s="35"/>
      <c r="D6" s="35"/>
      <c r="E6" s="35" t="s">
        <v>920</v>
      </c>
      <c r="F6" s="77" t="s">
        <v>381</v>
      </c>
      <c r="G6" s="35" t="s">
        <v>78</v>
      </c>
      <c r="H6" s="35" t="s">
        <v>78</v>
      </c>
      <c r="I6" s="35" t="s">
        <v>78</v>
      </c>
      <c r="J6" s="35" t="s">
        <v>78</v>
      </c>
      <c r="K6" s="35" t="s">
        <v>596</v>
      </c>
      <c r="L6" s="35" t="s">
        <v>597</v>
      </c>
      <c r="M6" s="35" t="s">
        <v>598</v>
      </c>
      <c r="N6" s="35" t="s">
        <v>599</v>
      </c>
      <c r="O6" s="35" t="s">
        <v>600</v>
      </c>
      <c r="P6" s="35"/>
      <c r="Q6" s="35" t="s">
        <v>601</v>
      </c>
      <c r="R6" s="84"/>
      <c r="S6" s="84"/>
      <c r="T6" s="85">
        <v>107</v>
      </c>
      <c r="U6" s="85">
        <v>45</v>
      </c>
      <c r="V6" s="85"/>
      <c r="W6" s="85"/>
      <c r="X6" s="85">
        <v>40</v>
      </c>
      <c r="Y6" s="85">
        <v>20</v>
      </c>
      <c r="Z6" s="85">
        <v>107</v>
      </c>
      <c r="AA6" s="85">
        <v>40</v>
      </c>
      <c r="AB6" s="85"/>
      <c r="AC6" s="85"/>
      <c r="AD6" s="85">
        <v>1</v>
      </c>
      <c r="AE6" s="85">
        <v>0</v>
      </c>
      <c r="AF6" s="85">
        <v>36</v>
      </c>
      <c r="AG6" s="85">
        <v>20</v>
      </c>
      <c r="AH6" s="85">
        <v>70</v>
      </c>
      <c r="AI6" s="85">
        <v>30</v>
      </c>
      <c r="AJ6" s="85">
        <v>1</v>
      </c>
      <c r="AK6" s="85">
        <v>1</v>
      </c>
      <c r="AL6" s="85"/>
      <c r="AM6" s="85"/>
      <c r="AN6" s="85"/>
      <c r="AO6" s="85"/>
      <c r="AP6" s="85">
        <v>54</v>
      </c>
      <c r="AQ6" s="85">
        <v>28</v>
      </c>
      <c r="AR6" s="85">
        <v>95</v>
      </c>
      <c r="AS6" s="85">
        <v>36</v>
      </c>
      <c r="AT6" s="85"/>
      <c r="AU6" s="85"/>
      <c r="AV6" s="85"/>
      <c r="AW6" s="85"/>
      <c r="AX6" s="85"/>
      <c r="AY6" s="85"/>
      <c r="AZ6" s="85"/>
      <c r="BA6" s="85"/>
      <c r="BB6" s="85">
        <v>43</v>
      </c>
      <c r="BC6" s="85">
        <v>30</v>
      </c>
      <c r="BD6" s="85">
        <v>93</v>
      </c>
      <c r="BE6" s="85">
        <v>33</v>
      </c>
      <c r="BF6" s="86">
        <v>1</v>
      </c>
      <c r="BG6" s="85">
        <v>1</v>
      </c>
      <c r="BH6" s="85"/>
      <c r="BI6" s="85"/>
      <c r="BJ6" s="85"/>
      <c r="BK6" s="85"/>
      <c r="BL6" s="85"/>
      <c r="BM6" s="85"/>
      <c r="BN6" s="85"/>
      <c r="BO6" s="85"/>
      <c r="BP6" s="85">
        <v>40</v>
      </c>
      <c r="BQ6" s="85">
        <v>32</v>
      </c>
      <c r="BR6" s="85">
        <v>94</v>
      </c>
      <c r="BS6" s="85">
        <v>44</v>
      </c>
      <c r="BT6" s="85">
        <v>1</v>
      </c>
      <c r="BU6" s="85">
        <v>0</v>
      </c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>
        <v>41</v>
      </c>
      <c r="CG6" s="85">
        <v>17</v>
      </c>
      <c r="CH6" s="85">
        <v>112</v>
      </c>
      <c r="CI6" s="85">
        <v>53</v>
      </c>
      <c r="CJ6" s="85">
        <v>1</v>
      </c>
      <c r="CK6" s="85">
        <v>0</v>
      </c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>
        <v>3</v>
      </c>
      <c r="CW6" s="85">
        <v>2</v>
      </c>
      <c r="CX6" s="85">
        <v>51</v>
      </c>
      <c r="CY6" s="85">
        <v>22</v>
      </c>
      <c r="CZ6" s="85">
        <v>111</v>
      </c>
      <c r="DA6" s="85">
        <v>60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>
        <v>2</v>
      </c>
      <c r="DQ6" s="85">
        <v>0</v>
      </c>
      <c r="DR6" s="85">
        <v>46</v>
      </c>
      <c r="DS6" s="85">
        <v>22</v>
      </c>
      <c r="DT6" s="85">
        <v>103</v>
      </c>
      <c r="DU6" s="85">
        <v>56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>
        <v>36</v>
      </c>
      <c r="EM6" s="85">
        <v>15</v>
      </c>
      <c r="EN6" s="86"/>
      <c r="EO6" s="85"/>
      <c r="EP6" s="85"/>
      <c r="EQ6" s="85"/>
      <c r="ER6" s="85"/>
      <c r="ES6" s="85"/>
      <c r="ET6" s="85"/>
      <c r="EU6" s="85"/>
      <c r="EV6" s="86"/>
      <c r="EW6" s="86"/>
      <c r="EX6" s="86"/>
      <c r="EY6" s="86"/>
      <c r="EZ6" s="86"/>
      <c r="FA6" s="86"/>
      <c r="FB6" s="86"/>
      <c r="FC6" s="86"/>
      <c r="FD6" s="86">
        <v>1</v>
      </c>
      <c r="FE6" s="86">
        <v>1</v>
      </c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27"/>
      <c r="GQ6" s="27">
        <f aca="true" t="shared" si="0" ref="GQ6:GQ66">R6+T6+X6+AD6+AL6+AV6+BH6+BV6+CL6+DD6+DV6+EN6+FF6+FX6</f>
        <v>148</v>
      </c>
      <c r="GR6" s="27">
        <f aca="true" t="shared" si="1" ref="GR6:GR66">SUM(V6,Z6,AF6,AN6,AX6,BJ6,BX6,CN6,DF6,DX6,EP6,FH6,FZ6)</f>
        <v>143</v>
      </c>
      <c r="GS6" s="27">
        <f aca="true" t="shared" si="2" ref="GS6:GS66">SUM(AB6,AH6,AP6,AZ6,BL6,BZ6,CP6,DH6,DZ6,ER6,FJ6,GB6)</f>
        <v>124</v>
      </c>
      <c r="GT6" s="27">
        <f aca="true" t="shared" si="3" ref="GT6:GT66">SUM(AJ6,AR6,BB6,BN6,CB6,CR6,DJ6,EB6,ET6,FL6,GD6)</f>
        <v>139</v>
      </c>
      <c r="GU6" s="27">
        <f aca="true" t="shared" si="4" ref="GU6:GU66">SUM(AT6,BD6,BP6,CD6,CT6,DL6,ED6,EV6,FN6,GF6)</f>
        <v>133</v>
      </c>
      <c r="GV6" s="27">
        <f aca="true" t="shared" si="5" ref="GV6:GV66">SUM(BF6,BR6,CF6,CV6,DN6,EF6,EX6,FP6,GH6)</f>
        <v>139</v>
      </c>
      <c r="GW6" s="27">
        <f aca="true" t="shared" si="6" ref="GW6:GW66">SUM(BT6,CH6,CX6,DP6,EH6,EZ6,FR6,GJ6)</f>
        <v>166</v>
      </c>
      <c r="GX6" s="27">
        <f aca="true" t="shared" si="7" ref="GX6:GX66">SUM(CJ6,CZ6,DR6,EJ6,FB6,FT6,GL6)</f>
        <v>158</v>
      </c>
      <c r="GY6" s="27">
        <f aca="true" t="shared" si="8" ref="GY6:GY66">DB6+DT6+EL6+FD6+FV6+GN6</f>
        <v>140</v>
      </c>
      <c r="GZ6" s="27">
        <f aca="true" t="shared" si="9" ref="GZ6:GZ66">SUM(GQ6:GY6)</f>
        <v>1290</v>
      </c>
      <c r="HA6" s="87" t="str">
        <f>IF(GZ6='Rregjistrimet 9 Vjeçare'!AJ6,"Mire","Gabim")</f>
        <v>Mire</v>
      </c>
      <c r="HB6" s="27">
        <f aca="true" t="shared" si="10" ref="HB6:HB66">S6+U6+Y6+AE6+AM6+AW6+BI6+BW6+CM6+DE6+DW6+EO6+FG6+FY6</f>
        <v>65</v>
      </c>
      <c r="HC6" s="27">
        <f aca="true" t="shared" si="11" ref="HC6:HC66">W6+AA6+AG6+AO6+AY6+BK6+BY6+CO6+DG6+DY6+EQ6+FI6+GA6</f>
        <v>60</v>
      </c>
      <c r="HD6" s="27">
        <f aca="true" t="shared" si="12" ref="HD6:HD12">AC6+AI6+AQ6+BA6+BM6+CA6+CQ6+DI53+EA6+ES6+FK6+GC6</f>
        <v>58</v>
      </c>
      <c r="HE6" s="27">
        <f aca="true" t="shared" si="13" ref="HE6:HE66">AK6+AS6+BC6+BO6+CC6+CS6+DK6+EC6+EU6+FM6+GE6</f>
        <v>67</v>
      </c>
      <c r="HF6" s="27">
        <f aca="true" t="shared" si="14" ref="HF6:HF66">AU6+BE6+BQ6+CE6+CU6+DM6+EE6+EW6+FO6+GG6</f>
        <v>65</v>
      </c>
      <c r="HG6" s="27">
        <f aca="true" t="shared" si="15" ref="HG6:HG66">BG6+BS6+CG6+CW6+DO6+EG6+EY6+FQ6+GI6</f>
        <v>64</v>
      </c>
      <c r="HH6" s="27">
        <f aca="true" t="shared" si="16" ref="HH6:HH66">BU6+CI6+CY6+DQ6+EI6+FA6+FS6+GK6</f>
        <v>75</v>
      </c>
      <c r="HI6" s="27">
        <f aca="true" t="shared" si="17" ref="HI6:HI66">CK6+DA6+DS6+EK6+FC6+FU6+GM6</f>
        <v>82</v>
      </c>
      <c r="HJ6" s="27">
        <f aca="true" t="shared" si="18" ref="HJ6:HJ66">DC6+DU6+EM6+FE6+FW6+GO6</f>
        <v>72</v>
      </c>
      <c r="HK6" s="27">
        <f aca="true" t="shared" si="19" ref="HK6:HK66">HB6+HC6+HD6+HE6+HF6+HG6+HH6+HI6+HJ6</f>
        <v>608</v>
      </c>
      <c r="HL6" s="87" t="str">
        <f>IF(HK6='Rregjistrimet 9 Vjeçare'!AK6,"Mire","Gabim")</f>
        <v>Mire</v>
      </c>
    </row>
    <row r="7" spans="1:220" ht="13.5" customHeight="1">
      <c r="A7" s="83" t="s">
        <v>77</v>
      </c>
      <c r="B7" s="35" t="s">
        <v>66</v>
      </c>
      <c r="C7" s="35"/>
      <c r="D7" s="35"/>
      <c r="E7" s="35" t="s">
        <v>238</v>
      </c>
      <c r="F7" s="77" t="s">
        <v>382</v>
      </c>
      <c r="G7" s="35" t="s">
        <v>78</v>
      </c>
      <c r="H7" s="35" t="s">
        <v>78</v>
      </c>
      <c r="I7" s="35" t="s">
        <v>78</v>
      </c>
      <c r="J7" s="35" t="s">
        <v>78</v>
      </c>
      <c r="K7" s="35" t="s">
        <v>596</v>
      </c>
      <c r="L7" s="35" t="s">
        <v>597</v>
      </c>
      <c r="M7" s="35" t="s">
        <v>598</v>
      </c>
      <c r="N7" s="35" t="s">
        <v>599</v>
      </c>
      <c r="O7" s="35" t="s">
        <v>600</v>
      </c>
      <c r="P7" s="35" t="s">
        <v>602</v>
      </c>
      <c r="Q7" s="35" t="s">
        <v>601</v>
      </c>
      <c r="R7" s="84"/>
      <c r="S7" s="84"/>
      <c r="T7" s="85">
        <v>44</v>
      </c>
      <c r="U7" s="85">
        <v>23</v>
      </c>
      <c r="V7" s="85"/>
      <c r="W7" s="85"/>
      <c r="X7" s="85"/>
      <c r="Y7" s="85"/>
      <c r="Z7" s="85">
        <v>50</v>
      </c>
      <c r="AA7" s="85">
        <v>28</v>
      </c>
      <c r="AB7" s="85"/>
      <c r="AC7" s="85"/>
      <c r="AD7" s="85"/>
      <c r="AE7" s="85"/>
      <c r="AF7" s="85"/>
      <c r="AG7" s="85"/>
      <c r="AH7" s="85">
        <v>58</v>
      </c>
      <c r="AI7" s="85">
        <v>29</v>
      </c>
      <c r="AJ7" s="85"/>
      <c r="AK7" s="85"/>
      <c r="AL7" s="85"/>
      <c r="AM7" s="85"/>
      <c r="AN7" s="85"/>
      <c r="AO7" s="85"/>
      <c r="AP7" s="85"/>
      <c r="AQ7" s="85"/>
      <c r="AR7" s="85">
        <v>56</v>
      </c>
      <c r="AS7" s="85">
        <v>22</v>
      </c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>
        <v>53</v>
      </c>
      <c r="BE7" s="85">
        <v>23</v>
      </c>
      <c r="BF7" s="86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>
        <v>69</v>
      </c>
      <c r="BS7" s="85">
        <v>32</v>
      </c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>
        <v>55</v>
      </c>
      <c r="CI7" s="85">
        <v>35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>
        <v>64</v>
      </c>
      <c r="DA7" s="85">
        <v>30</v>
      </c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>
        <v>2</v>
      </c>
      <c r="DS7" s="85">
        <v>0</v>
      </c>
      <c r="DT7" s="85">
        <v>65</v>
      </c>
      <c r="DU7" s="85">
        <v>32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>
        <v>2</v>
      </c>
      <c r="EM7" s="85">
        <v>1</v>
      </c>
      <c r="EN7" s="86"/>
      <c r="EO7" s="85"/>
      <c r="EP7" s="85"/>
      <c r="EQ7" s="85"/>
      <c r="ER7" s="85"/>
      <c r="ES7" s="85"/>
      <c r="ET7" s="85"/>
      <c r="EU7" s="85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27"/>
      <c r="GQ7" s="27">
        <f t="shared" si="0"/>
        <v>44</v>
      </c>
      <c r="GR7" s="27">
        <f t="shared" si="1"/>
        <v>50</v>
      </c>
      <c r="GS7" s="27">
        <f t="shared" si="2"/>
        <v>58</v>
      </c>
      <c r="GT7" s="27">
        <f t="shared" si="3"/>
        <v>56</v>
      </c>
      <c r="GU7" s="27">
        <f t="shared" si="4"/>
        <v>53</v>
      </c>
      <c r="GV7" s="27">
        <f t="shared" si="5"/>
        <v>69</v>
      </c>
      <c r="GW7" s="27">
        <f t="shared" si="6"/>
        <v>55</v>
      </c>
      <c r="GX7" s="27">
        <f t="shared" si="7"/>
        <v>66</v>
      </c>
      <c r="GY7" s="27">
        <f t="shared" si="8"/>
        <v>67</v>
      </c>
      <c r="GZ7" s="27">
        <f t="shared" si="9"/>
        <v>518</v>
      </c>
      <c r="HA7" s="87" t="str">
        <f>IF(GZ7='Rregjistrimet 9 Vjeçare'!AJ7,"Mire","Gabim")</f>
        <v>Mire</v>
      </c>
      <c r="HB7" s="27">
        <f t="shared" si="10"/>
        <v>23</v>
      </c>
      <c r="HC7" s="27">
        <f t="shared" si="11"/>
        <v>28</v>
      </c>
      <c r="HD7" s="27">
        <f t="shared" si="12"/>
        <v>29</v>
      </c>
      <c r="HE7" s="27">
        <f t="shared" si="13"/>
        <v>22</v>
      </c>
      <c r="HF7" s="27">
        <f t="shared" si="14"/>
        <v>23</v>
      </c>
      <c r="HG7" s="27">
        <f t="shared" si="15"/>
        <v>32</v>
      </c>
      <c r="HH7" s="27">
        <f t="shared" si="16"/>
        <v>35</v>
      </c>
      <c r="HI7" s="27">
        <f t="shared" si="17"/>
        <v>30</v>
      </c>
      <c r="HJ7" s="27">
        <f t="shared" si="18"/>
        <v>33</v>
      </c>
      <c r="HK7" s="27">
        <f t="shared" si="19"/>
        <v>255</v>
      </c>
      <c r="HL7" s="87" t="str">
        <f>IF(HK7='Rregjistrimet 9 Vjeçare'!AK7,"Mire","Gabim")</f>
        <v>Mire</v>
      </c>
    </row>
    <row r="8" spans="1:220" ht="13.5" customHeight="1">
      <c r="A8" s="83" t="s">
        <v>77</v>
      </c>
      <c r="B8" s="35" t="s">
        <v>66</v>
      </c>
      <c r="C8" s="35"/>
      <c r="D8" s="35"/>
      <c r="E8" s="35" t="s">
        <v>239</v>
      </c>
      <c r="F8" s="77" t="s">
        <v>383</v>
      </c>
      <c r="G8" s="35" t="s">
        <v>78</v>
      </c>
      <c r="H8" s="35" t="s">
        <v>78</v>
      </c>
      <c r="I8" s="35" t="s">
        <v>78</v>
      </c>
      <c r="J8" s="35" t="s">
        <v>78</v>
      </c>
      <c r="K8" s="35" t="s">
        <v>596</v>
      </c>
      <c r="L8" s="35" t="s">
        <v>597</v>
      </c>
      <c r="M8" s="35" t="s">
        <v>598</v>
      </c>
      <c r="N8" s="35" t="s">
        <v>599</v>
      </c>
      <c r="O8" s="35" t="s">
        <v>600</v>
      </c>
      <c r="P8" s="35"/>
      <c r="Q8" s="35" t="s">
        <v>601</v>
      </c>
      <c r="R8" s="84"/>
      <c r="S8" s="84"/>
      <c r="T8" s="85">
        <v>55</v>
      </c>
      <c r="U8" s="85">
        <v>20</v>
      </c>
      <c r="V8" s="85"/>
      <c r="W8" s="85"/>
      <c r="X8" s="85">
        <v>7</v>
      </c>
      <c r="Y8" s="85">
        <v>5</v>
      </c>
      <c r="Z8" s="85">
        <v>80</v>
      </c>
      <c r="AA8" s="85">
        <v>33</v>
      </c>
      <c r="AB8" s="85"/>
      <c r="AC8" s="85"/>
      <c r="AD8" s="85"/>
      <c r="AE8" s="85"/>
      <c r="AF8" s="85">
        <v>3</v>
      </c>
      <c r="AG8" s="85">
        <v>3</v>
      </c>
      <c r="AH8" s="85">
        <v>80</v>
      </c>
      <c r="AI8" s="85">
        <v>42</v>
      </c>
      <c r="AJ8" s="85"/>
      <c r="AK8" s="85"/>
      <c r="AL8" s="85"/>
      <c r="AM8" s="85"/>
      <c r="AN8" s="85"/>
      <c r="AO8" s="85"/>
      <c r="AP8" s="85">
        <v>3</v>
      </c>
      <c r="AQ8" s="85">
        <v>3</v>
      </c>
      <c r="AR8" s="85">
        <v>83</v>
      </c>
      <c r="AS8" s="85">
        <v>40</v>
      </c>
      <c r="AT8" s="85"/>
      <c r="AU8" s="85"/>
      <c r="AV8" s="85"/>
      <c r="AW8" s="85"/>
      <c r="AX8" s="85"/>
      <c r="AY8" s="85"/>
      <c r="AZ8" s="85"/>
      <c r="BA8" s="85"/>
      <c r="BB8" s="85">
        <v>5</v>
      </c>
      <c r="BC8" s="85">
        <v>4</v>
      </c>
      <c r="BD8" s="85">
        <v>70</v>
      </c>
      <c r="BE8" s="85">
        <v>30</v>
      </c>
      <c r="BF8" s="86"/>
      <c r="BG8" s="85"/>
      <c r="BH8" s="85"/>
      <c r="BI8" s="85"/>
      <c r="BJ8" s="85"/>
      <c r="BK8" s="85"/>
      <c r="BL8" s="85"/>
      <c r="BM8" s="85"/>
      <c r="BN8" s="85"/>
      <c r="BO8" s="85"/>
      <c r="BP8" s="85">
        <v>6</v>
      </c>
      <c r="BQ8" s="85">
        <v>1</v>
      </c>
      <c r="BR8" s="85">
        <v>80</v>
      </c>
      <c r="BS8" s="85">
        <v>35</v>
      </c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>
        <v>4</v>
      </c>
      <c r="CG8" s="85">
        <v>3</v>
      </c>
      <c r="CH8" s="85">
        <v>80</v>
      </c>
      <c r="CI8" s="85">
        <v>40</v>
      </c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>
        <v>7</v>
      </c>
      <c r="CY8" s="85">
        <v>2</v>
      </c>
      <c r="CZ8" s="85">
        <v>75</v>
      </c>
      <c r="DA8" s="85">
        <v>35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>
        <v>5</v>
      </c>
      <c r="DS8" s="85">
        <v>4</v>
      </c>
      <c r="DT8" s="85">
        <v>60</v>
      </c>
      <c r="DU8" s="85">
        <v>40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>
        <v>5</v>
      </c>
      <c r="EM8" s="85">
        <v>2</v>
      </c>
      <c r="EN8" s="86"/>
      <c r="EO8" s="85"/>
      <c r="EP8" s="85"/>
      <c r="EQ8" s="85"/>
      <c r="ER8" s="85"/>
      <c r="ES8" s="85"/>
      <c r="ET8" s="85"/>
      <c r="EU8" s="85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27"/>
      <c r="GQ8" s="27">
        <f t="shared" si="0"/>
        <v>62</v>
      </c>
      <c r="GR8" s="27">
        <f t="shared" si="1"/>
        <v>83</v>
      </c>
      <c r="GS8" s="27">
        <f t="shared" si="2"/>
        <v>83</v>
      </c>
      <c r="GT8" s="27">
        <f t="shared" si="3"/>
        <v>88</v>
      </c>
      <c r="GU8" s="27">
        <f t="shared" si="4"/>
        <v>76</v>
      </c>
      <c r="GV8" s="27">
        <f t="shared" si="5"/>
        <v>84</v>
      </c>
      <c r="GW8" s="27">
        <f t="shared" si="6"/>
        <v>87</v>
      </c>
      <c r="GX8" s="27">
        <f t="shared" si="7"/>
        <v>80</v>
      </c>
      <c r="GY8" s="27">
        <f t="shared" si="8"/>
        <v>65</v>
      </c>
      <c r="GZ8" s="27">
        <f t="shared" si="9"/>
        <v>708</v>
      </c>
      <c r="HA8" s="87" t="str">
        <f>IF(GZ8='Rregjistrimet 9 Vjeçare'!AJ8,"Mire","Gabim")</f>
        <v>Mire</v>
      </c>
      <c r="HB8" s="27">
        <f t="shared" si="10"/>
        <v>25</v>
      </c>
      <c r="HC8" s="27">
        <f t="shared" si="11"/>
        <v>36</v>
      </c>
      <c r="HD8" s="27">
        <f t="shared" si="12"/>
        <v>45</v>
      </c>
      <c r="HE8" s="27">
        <f t="shared" si="13"/>
        <v>44</v>
      </c>
      <c r="HF8" s="27">
        <f t="shared" si="14"/>
        <v>31</v>
      </c>
      <c r="HG8" s="27">
        <f t="shared" si="15"/>
        <v>38</v>
      </c>
      <c r="HH8" s="27">
        <f t="shared" si="16"/>
        <v>42</v>
      </c>
      <c r="HI8" s="27">
        <f t="shared" si="17"/>
        <v>39</v>
      </c>
      <c r="HJ8" s="27">
        <f t="shared" si="18"/>
        <v>42</v>
      </c>
      <c r="HK8" s="27">
        <f t="shared" si="19"/>
        <v>342</v>
      </c>
      <c r="HL8" s="87" t="str">
        <f>IF(HK8='Rregjistrimet 9 Vjeçare'!AK8,"Mire","Gabim")</f>
        <v>Mire</v>
      </c>
    </row>
    <row r="9" spans="1:220" ht="13.5" customHeight="1">
      <c r="A9" s="83" t="s">
        <v>77</v>
      </c>
      <c r="B9" s="35" t="s">
        <v>66</v>
      </c>
      <c r="C9" s="35" t="s">
        <v>610</v>
      </c>
      <c r="D9" s="35"/>
      <c r="E9" s="35" t="s">
        <v>240</v>
      </c>
      <c r="F9" s="77" t="s">
        <v>384</v>
      </c>
      <c r="G9" s="35" t="s">
        <v>78</v>
      </c>
      <c r="H9" s="35" t="s">
        <v>78</v>
      </c>
      <c r="I9" s="35" t="s">
        <v>78</v>
      </c>
      <c r="J9" s="35" t="s">
        <v>78</v>
      </c>
      <c r="K9" s="35" t="s">
        <v>596</v>
      </c>
      <c r="L9" s="35" t="s">
        <v>597</v>
      </c>
      <c r="M9" s="35" t="s">
        <v>598</v>
      </c>
      <c r="N9" s="35" t="s">
        <v>599</v>
      </c>
      <c r="O9" s="35" t="s">
        <v>600</v>
      </c>
      <c r="P9" s="35"/>
      <c r="Q9" s="35" t="s">
        <v>601</v>
      </c>
      <c r="R9" s="84"/>
      <c r="S9" s="84"/>
      <c r="T9" s="85">
        <v>20</v>
      </c>
      <c r="U9" s="85">
        <v>12</v>
      </c>
      <c r="V9" s="85"/>
      <c r="W9" s="85"/>
      <c r="X9" s="85">
        <v>8</v>
      </c>
      <c r="Y9" s="85">
        <v>1</v>
      </c>
      <c r="Z9" s="85">
        <v>22</v>
      </c>
      <c r="AA9" s="85">
        <v>9</v>
      </c>
      <c r="AB9" s="85"/>
      <c r="AC9" s="85"/>
      <c r="AD9" s="85">
        <v>1</v>
      </c>
      <c r="AE9" s="85">
        <v>1</v>
      </c>
      <c r="AF9" s="85">
        <v>14</v>
      </c>
      <c r="AG9" s="85">
        <v>7</v>
      </c>
      <c r="AH9" s="85">
        <v>22</v>
      </c>
      <c r="AI9" s="85">
        <v>11</v>
      </c>
      <c r="AJ9" s="85"/>
      <c r="AK9" s="85"/>
      <c r="AL9" s="85"/>
      <c r="AM9" s="85"/>
      <c r="AN9" s="85"/>
      <c r="AO9" s="85"/>
      <c r="AP9" s="85">
        <v>15</v>
      </c>
      <c r="AQ9" s="85">
        <v>7</v>
      </c>
      <c r="AR9" s="85">
        <v>35</v>
      </c>
      <c r="AS9" s="85">
        <v>21</v>
      </c>
      <c r="AT9" s="85"/>
      <c r="AU9" s="85"/>
      <c r="AV9" s="85"/>
      <c r="AW9" s="85"/>
      <c r="AX9" s="85"/>
      <c r="AY9" s="85"/>
      <c r="AZ9" s="85">
        <v>2</v>
      </c>
      <c r="BA9" s="85">
        <v>0</v>
      </c>
      <c r="BB9" s="85">
        <v>14</v>
      </c>
      <c r="BC9" s="85">
        <v>6</v>
      </c>
      <c r="BD9" s="85">
        <v>39</v>
      </c>
      <c r="BE9" s="85">
        <v>18</v>
      </c>
      <c r="BF9" s="86">
        <v>1</v>
      </c>
      <c r="BG9" s="85">
        <v>1</v>
      </c>
      <c r="BH9" s="85"/>
      <c r="BI9" s="85"/>
      <c r="BJ9" s="85"/>
      <c r="BK9" s="85"/>
      <c r="BL9" s="85"/>
      <c r="BM9" s="85"/>
      <c r="BN9" s="85">
        <v>1</v>
      </c>
      <c r="BO9" s="85">
        <v>0</v>
      </c>
      <c r="BP9" s="85">
        <v>8</v>
      </c>
      <c r="BQ9" s="85">
        <v>3</v>
      </c>
      <c r="BR9" s="85">
        <v>41</v>
      </c>
      <c r="BS9" s="85">
        <v>21</v>
      </c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>
        <v>15</v>
      </c>
      <c r="CG9" s="85">
        <v>9</v>
      </c>
      <c r="CH9" s="85">
        <v>40</v>
      </c>
      <c r="CI9" s="85">
        <v>18</v>
      </c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>
        <v>2</v>
      </c>
      <c r="CU9" s="85">
        <v>0</v>
      </c>
      <c r="CV9" s="85"/>
      <c r="CW9" s="85"/>
      <c r="CX9" s="85">
        <v>19</v>
      </c>
      <c r="CY9" s="85">
        <v>5</v>
      </c>
      <c r="CZ9" s="85">
        <v>59</v>
      </c>
      <c r="DA9" s="85">
        <v>31</v>
      </c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>
        <v>1</v>
      </c>
      <c r="DO9" s="85">
        <v>0</v>
      </c>
      <c r="DP9" s="85">
        <v>4</v>
      </c>
      <c r="DQ9" s="85">
        <v>0</v>
      </c>
      <c r="DR9" s="85">
        <v>11</v>
      </c>
      <c r="DS9" s="85">
        <v>8</v>
      </c>
      <c r="DT9" s="85">
        <v>28</v>
      </c>
      <c r="DU9" s="85">
        <v>14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>
        <v>2</v>
      </c>
      <c r="EG9" s="85">
        <v>0</v>
      </c>
      <c r="EH9" s="85"/>
      <c r="EI9" s="85"/>
      <c r="EJ9" s="85">
        <v>3</v>
      </c>
      <c r="EK9" s="85">
        <v>0</v>
      </c>
      <c r="EL9" s="85">
        <v>34</v>
      </c>
      <c r="EM9" s="85">
        <v>9</v>
      </c>
      <c r="EN9" s="86"/>
      <c r="EO9" s="85"/>
      <c r="EP9" s="85"/>
      <c r="EQ9" s="85"/>
      <c r="ER9" s="85"/>
      <c r="ES9" s="85"/>
      <c r="ET9" s="85"/>
      <c r="EU9" s="85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27"/>
      <c r="GQ9" s="27">
        <f t="shared" si="0"/>
        <v>29</v>
      </c>
      <c r="GR9" s="27">
        <f t="shared" si="1"/>
        <v>36</v>
      </c>
      <c r="GS9" s="27">
        <f t="shared" si="2"/>
        <v>39</v>
      </c>
      <c r="GT9" s="27">
        <f t="shared" si="3"/>
        <v>50</v>
      </c>
      <c r="GU9" s="27">
        <f t="shared" si="4"/>
        <v>49</v>
      </c>
      <c r="GV9" s="27">
        <f t="shared" si="5"/>
        <v>60</v>
      </c>
      <c r="GW9" s="27">
        <f t="shared" si="6"/>
        <v>63</v>
      </c>
      <c r="GX9" s="27">
        <f t="shared" si="7"/>
        <v>73</v>
      </c>
      <c r="GY9" s="27">
        <f t="shared" si="8"/>
        <v>62</v>
      </c>
      <c r="GZ9" s="27">
        <f t="shared" si="9"/>
        <v>461</v>
      </c>
      <c r="HA9" s="87" t="str">
        <f>IF(GZ9='Rregjistrimet 9 Vjeçare'!AJ9,"Mire","Gabim")</f>
        <v>Mire</v>
      </c>
      <c r="HB9" s="27">
        <f t="shared" si="10"/>
        <v>14</v>
      </c>
      <c r="HC9" s="27">
        <f t="shared" si="11"/>
        <v>16</v>
      </c>
      <c r="HD9" s="27">
        <f t="shared" si="12"/>
        <v>18</v>
      </c>
      <c r="HE9" s="27">
        <f t="shared" si="13"/>
        <v>27</v>
      </c>
      <c r="HF9" s="27">
        <f t="shared" si="14"/>
        <v>21</v>
      </c>
      <c r="HG9" s="27">
        <f t="shared" si="15"/>
        <v>31</v>
      </c>
      <c r="HH9" s="27">
        <f t="shared" si="16"/>
        <v>23</v>
      </c>
      <c r="HI9" s="27">
        <f t="shared" si="17"/>
        <v>39</v>
      </c>
      <c r="HJ9" s="27">
        <f t="shared" si="18"/>
        <v>23</v>
      </c>
      <c r="HK9" s="27">
        <f t="shared" si="19"/>
        <v>212</v>
      </c>
      <c r="HL9" s="87" t="str">
        <f>IF(HK9='Rregjistrimet 9 Vjeçare'!AK9,"Mire","Gabim")</f>
        <v>Mire</v>
      </c>
    </row>
    <row r="10" spans="1:220" ht="13.5" customHeight="1">
      <c r="A10" s="83" t="s">
        <v>77</v>
      </c>
      <c r="B10" s="35" t="s">
        <v>66</v>
      </c>
      <c r="C10" s="35"/>
      <c r="D10" s="35"/>
      <c r="E10" s="35" t="s">
        <v>241</v>
      </c>
      <c r="F10" s="77" t="s">
        <v>385</v>
      </c>
      <c r="G10" s="35" t="s">
        <v>78</v>
      </c>
      <c r="H10" s="35" t="s">
        <v>78</v>
      </c>
      <c r="I10" s="35" t="s">
        <v>78</v>
      </c>
      <c r="J10" s="35" t="s">
        <v>78</v>
      </c>
      <c r="K10" s="35" t="s">
        <v>596</v>
      </c>
      <c r="L10" s="35" t="s">
        <v>597</v>
      </c>
      <c r="M10" s="35" t="s">
        <v>598</v>
      </c>
      <c r="N10" s="35" t="s">
        <v>599</v>
      </c>
      <c r="O10" s="35" t="s">
        <v>600</v>
      </c>
      <c r="P10" s="35"/>
      <c r="Q10" s="35" t="s">
        <v>601</v>
      </c>
      <c r="R10" s="84"/>
      <c r="S10" s="84"/>
      <c r="T10" s="85">
        <v>57</v>
      </c>
      <c r="U10" s="85">
        <v>20</v>
      </c>
      <c r="V10" s="85"/>
      <c r="W10" s="85"/>
      <c r="X10" s="85">
        <v>19</v>
      </c>
      <c r="Y10" s="85">
        <v>8</v>
      </c>
      <c r="Z10" s="85">
        <v>63</v>
      </c>
      <c r="AA10" s="85">
        <v>24</v>
      </c>
      <c r="AB10" s="85"/>
      <c r="AC10" s="85"/>
      <c r="AD10" s="85"/>
      <c r="AE10" s="85"/>
      <c r="AF10" s="85">
        <v>14</v>
      </c>
      <c r="AG10" s="85">
        <v>6</v>
      </c>
      <c r="AH10" s="85">
        <v>64</v>
      </c>
      <c r="AI10" s="85">
        <v>32</v>
      </c>
      <c r="AJ10" s="85"/>
      <c r="AK10" s="85"/>
      <c r="AL10" s="85"/>
      <c r="AM10" s="85"/>
      <c r="AN10" s="85">
        <v>1</v>
      </c>
      <c r="AO10" s="85">
        <v>0</v>
      </c>
      <c r="AP10" s="85">
        <v>25</v>
      </c>
      <c r="AQ10" s="85">
        <v>7</v>
      </c>
      <c r="AR10" s="85">
        <v>59</v>
      </c>
      <c r="AS10" s="85">
        <v>24</v>
      </c>
      <c r="AT10" s="85"/>
      <c r="AU10" s="85"/>
      <c r="AV10" s="85"/>
      <c r="AW10" s="85"/>
      <c r="AX10" s="85"/>
      <c r="AY10" s="85"/>
      <c r="AZ10" s="85"/>
      <c r="BA10" s="85"/>
      <c r="BB10" s="85">
        <v>31</v>
      </c>
      <c r="BC10" s="85">
        <v>8</v>
      </c>
      <c r="BD10" s="85">
        <v>72</v>
      </c>
      <c r="BE10" s="85">
        <v>26</v>
      </c>
      <c r="BF10" s="86"/>
      <c r="BG10" s="85"/>
      <c r="BH10" s="85"/>
      <c r="BI10" s="85"/>
      <c r="BJ10" s="85"/>
      <c r="BK10" s="85"/>
      <c r="BL10" s="85"/>
      <c r="BM10" s="85"/>
      <c r="BN10" s="85"/>
      <c r="BO10" s="85"/>
      <c r="BP10" s="85">
        <v>18</v>
      </c>
      <c r="BQ10" s="85">
        <v>10</v>
      </c>
      <c r="BR10" s="85">
        <v>64</v>
      </c>
      <c r="BS10" s="85">
        <v>28</v>
      </c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>
        <v>20</v>
      </c>
      <c r="CG10" s="85">
        <v>14</v>
      </c>
      <c r="CH10" s="85">
        <v>62</v>
      </c>
      <c r="CI10" s="85">
        <v>23</v>
      </c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>
        <v>29</v>
      </c>
      <c r="CY10" s="85">
        <v>10</v>
      </c>
      <c r="CZ10" s="85">
        <v>59</v>
      </c>
      <c r="DA10" s="85">
        <v>27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>
        <v>2</v>
      </c>
      <c r="DQ10" s="85">
        <v>0</v>
      </c>
      <c r="DR10" s="85">
        <v>29</v>
      </c>
      <c r="DS10" s="85">
        <v>10</v>
      </c>
      <c r="DT10" s="85">
        <v>84</v>
      </c>
      <c r="DU10" s="85">
        <v>41</v>
      </c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>
        <v>1</v>
      </c>
      <c r="EK10" s="85">
        <v>0</v>
      </c>
      <c r="EL10" s="85">
        <v>24</v>
      </c>
      <c r="EM10" s="85">
        <v>6</v>
      </c>
      <c r="EN10" s="86"/>
      <c r="EO10" s="85"/>
      <c r="EP10" s="85"/>
      <c r="EQ10" s="85"/>
      <c r="ER10" s="85"/>
      <c r="ES10" s="85"/>
      <c r="ET10" s="85"/>
      <c r="EU10" s="85"/>
      <c r="EV10" s="86"/>
      <c r="EW10" s="86"/>
      <c r="EX10" s="86"/>
      <c r="EY10" s="86"/>
      <c r="EZ10" s="86"/>
      <c r="FA10" s="86"/>
      <c r="FB10" s="86">
        <v>1</v>
      </c>
      <c r="FC10" s="86">
        <v>0</v>
      </c>
      <c r="FD10" s="86">
        <v>1</v>
      </c>
      <c r="FE10" s="86">
        <v>0</v>
      </c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27"/>
      <c r="GQ10" s="27">
        <f t="shared" si="0"/>
        <v>76</v>
      </c>
      <c r="GR10" s="27">
        <f t="shared" si="1"/>
        <v>78</v>
      </c>
      <c r="GS10" s="27">
        <f t="shared" si="2"/>
        <v>89</v>
      </c>
      <c r="GT10" s="27">
        <f t="shared" si="3"/>
        <v>90</v>
      </c>
      <c r="GU10" s="27">
        <f t="shared" si="4"/>
        <v>90</v>
      </c>
      <c r="GV10" s="27">
        <f t="shared" si="5"/>
        <v>84</v>
      </c>
      <c r="GW10" s="27">
        <f t="shared" si="6"/>
        <v>93</v>
      </c>
      <c r="GX10" s="27">
        <f t="shared" si="7"/>
        <v>90</v>
      </c>
      <c r="GY10" s="27">
        <f t="shared" si="8"/>
        <v>109</v>
      </c>
      <c r="GZ10" s="27">
        <f t="shared" si="9"/>
        <v>799</v>
      </c>
      <c r="HA10" s="87" t="str">
        <f>IF(GZ10='Rregjistrimet 9 Vjeçare'!AJ10,"Mire","Gabim")</f>
        <v>Mire</v>
      </c>
      <c r="HB10" s="27">
        <f t="shared" si="10"/>
        <v>28</v>
      </c>
      <c r="HC10" s="27">
        <f t="shared" si="11"/>
        <v>30</v>
      </c>
      <c r="HD10" s="27">
        <f t="shared" si="12"/>
        <v>39</v>
      </c>
      <c r="HE10" s="27">
        <f t="shared" si="13"/>
        <v>32</v>
      </c>
      <c r="HF10" s="27">
        <f t="shared" si="14"/>
        <v>36</v>
      </c>
      <c r="HG10" s="27">
        <f t="shared" si="15"/>
        <v>42</v>
      </c>
      <c r="HH10" s="27">
        <f t="shared" si="16"/>
        <v>33</v>
      </c>
      <c r="HI10" s="27">
        <f t="shared" si="17"/>
        <v>37</v>
      </c>
      <c r="HJ10" s="27">
        <f t="shared" si="18"/>
        <v>47</v>
      </c>
      <c r="HK10" s="27">
        <f t="shared" si="19"/>
        <v>324</v>
      </c>
      <c r="HL10" s="87" t="str">
        <f>IF(HK10='Rregjistrimet 9 Vjeçare'!AK10,"Mire","Gabim")</f>
        <v>Mire</v>
      </c>
    </row>
    <row r="11" spans="1:220" ht="13.5" customHeight="1">
      <c r="A11" s="83" t="s">
        <v>77</v>
      </c>
      <c r="B11" s="35" t="s">
        <v>66</v>
      </c>
      <c r="C11" s="35"/>
      <c r="D11" s="35"/>
      <c r="E11" s="35" t="s">
        <v>242</v>
      </c>
      <c r="F11" s="77" t="s">
        <v>467</v>
      </c>
      <c r="G11" s="35" t="s">
        <v>78</v>
      </c>
      <c r="H11" s="35" t="s">
        <v>78</v>
      </c>
      <c r="I11" s="35" t="s">
        <v>78</v>
      </c>
      <c r="J11" s="35" t="s">
        <v>78</v>
      </c>
      <c r="K11" s="35" t="s">
        <v>596</v>
      </c>
      <c r="L11" s="35" t="s">
        <v>597</v>
      </c>
      <c r="M11" s="35" t="s">
        <v>598</v>
      </c>
      <c r="N11" s="35" t="s">
        <v>599</v>
      </c>
      <c r="O11" s="35" t="s">
        <v>600</v>
      </c>
      <c r="P11" s="35"/>
      <c r="Q11" s="35" t="s">
        <v>601</v>
      </c>
      <c r="R11" s="84">
        <v>1</v>
      </c>
      <c r="S11" s="84">
        <v>1</v>
      </c>
      <c r="T11" s="85">
        <v>16</v>
      </c>
      <c r="U11" s="85">
        <v>7</v>
      </c>
      <c r="V11" s="85">
        <v>1</v>
      </c>
      <c r="W11" s="85">
        <v>1</v>
      </c>
      <c r="X11" s="85">
        <v>15</v>
      </c>
      <c r="Y11" s="85">
        <v>8</v>
      </c>
      <c r="Z11" s="85">
        <v>25</v>
      </c>
      <c r="AA11" s="85">
        <v>10</v>
      </c>
      <c r="AB11" s="85"/>
      <c r="AC11" s="85"/>
      <c r="AD11" s="85">
        <v>1</v>
      </c>
      <c r="AE11" s="85">
        <v>0</v>
      </c>
      <c r="AF11" s="85">
        <v>10</v>
      </c>
      <c r="AG11" s="85">
        <v>4</v>
      </c>
      <c r="AH11" s="85">
        <v>28</v>
      </c>
      <c r="AI11" s="85">
        <v>14</v>
      </c>
      <c r="AJ11" s="85">
        <v>1</v>
      </c>
      <c r="AK11" s="85">
        <v>1</v>
      </c>
      <c r="AL11" s="85"/>
      <c r="AM11" s="85"/>
      <c r="AN11" s="85">
        <v>2</v>
      </c>
      <c r="AO11" s="85">
        <v>1</v>
      </c>
      <c r="AP11" s="85">
        <v>10</v>
      </c>
      <c r="AQ11" s="85">
        <v>2</v>
      </c>
      <c r="AR11" s="85">
        <v>24</v>
      </c>
      <c r="AS11" s="85">
        <v>10</v>
      </c>
      <c r="AT11" s="85"/>
      <c r="AU11" s="85"/>
      <c r="AV11" s="85"/>
      <c r="AW11" s="85"/>
      <c r="AX11" s="85">
        <v>1</v>
      </c>
      <c r="AY11" s="85">
        <v>0</v>
      </c>
      <c r="AZ11" s="85"/>
      <c r="BA11" s="85"/>
      <c r="BB11" s="85">
        <v>21</v>
      </c>
      <c r="BC11" s="85">
        <v>9</v>
      </c>
      <c r="BD11" s="85">
        <v>32</v>
      </c>
      <c r="BE11" s="85">
        <v>18</v>
      </c>
      <c r="BF11" s="86"/>
      <c r="BG11" s="85"/>
      <c r="BH11" s="85"/>
      <c r="BI11" s="85"/>
      <c r="BJ11" s="85"/>
      <c r="BK11" s="85"/>
      <c r="BL11" s="85"/>
      <c r="BM11" s="85"/>
      <c r="BN11" s="85">
        <v>5</v>
      </c>
      <c r="BO11" s="85">
        <v>2</v>
      </c>
      <c r="BP11" s="85">
        <v>12</v>
      </c>
      <c r="BQ11" s="85">
        <v>4</v>
      </c>
      <c r="BR11" s="85">
        <v>39</v>
      </c>
      <c r="BS11" s="85">
        <v>18</v>
      </c>
      <c r="BT11" s="85"/>
      <c r="BU11" s="85"/>
      <c r="BV11" s="85"/>
      <c r="BW11" s="85"/>
      <c r="BX11" s="85"/>
      <c r="BY11" s="85"/>
      <c r="BZ11" s="85"/>
      <c r="CA11" s="85"/>
      <c r="CB11" s="85">
        <v>1</v>
      </c>
      <c r="CC11" s="85">
        <v>0</v>
      </c>
      <c r="CD11" s="85">
        <v>1</v>
      </c>
      <c r="CE11" s="85">
        <v>0</v>
      </c>
      <c r="CF11" s="85">
        <v>29</v>
      </c>
      <c r="CG11" s="85">
        <v>16</v>
      </c>
      <c r="CH11" s="85">
        <v>40</v>
      </c>
      <c r="CI11" s="85">
        <v>16</v>
      </c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>
        <v>1</v>
      </c>
      <c r="CU11" s="85">
        <v>0</v>
      </c>
      <c r="CV11" s="85">
        <v>2</v>
      </c>
      <c r="CW11" s="85">
        <v>0</v>
      </c>
      <c r="CX11" s="85">
        <v>27</v>
      </c>
      <c r="CY11" s="85">
        <v>13</v>
      </c>
      <c r="CZ11" s="85">
        <v>53</v>
      </c>
      <c r="DA11" s="85">
        <v>24</v>
      </c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>
        <v>3</v>
      </c>
      <c r="DO11" s="85">
        <v>1</v>
      </c>
      <c r="DP11" s="85">
        <v>2</v>
      </c>
      <c r="DQ11" s="85">
        <v>0</v>
      </c>
      <c r="DR11" s="85">
        <v>29</v>
      </c>
      <c r="DS11" s="85">
        <v>15</v>
      </c>
      <c r="DT11" s="85">
        <v>31</v>
      </c>
      <c r="DU11" s="85">
        <v>9</v>
      </c>
      <c r="DV11" s="85"/>
      <c r="DW11" s="85"/>
      <c r="DX11" s="85"/>
      <c r="DY11" s="85"/>
      <c r="DZ11" s="85"/>
      <c r="EA11" s="85"/>
      <c r="EB11" s="85"/>
      <c r="EC11" s="85"/>
      <c r="ED11" s="85">
        <v>1</v>
      </c>
      <c r="EE11" s="85">
        <v>0</v>
      </c>
      <c r="EF11" s="85">
        <v>1</v>
      </c>
      <c r="EG11" s="85">
        <v>0</v>
      </c>
      <c r="EH11" s="85"/>
      <c r="EI11" s="85"/>
      <c r="EJ11" s="85">
        <v>5</v>
      </c>
      <c r="EK11" s="85">
        <v>2</v>
      </c>
      <c r="EL11" s="85">
        <v>30</v>
      </c>
      <c r="EM11" s="85">
        <v>16</v>
      </c>
      <c r="EN11" s="86"/>
      <c r="EO11" s="85"/>
      <c r="EP11" s="85"/>
      <c r="EQ11" s="85"/>
      <c r="ER11" s="85"/>
      <c r="ES11" s="85"/>
      <c r="ET11" s="85"/>
      <c r="EU11" s="85"/>
      <c r="EV11" s="86"/>
      <c r="EW11" s="86"/>
      <c r="EX11" s="86"/>
      <c r="EY11" s="86"/>
      <c r="EZ11" s="86"/>
      <c r="FA11" s="86"/>
      <c r="FB11" s="86">
        <v>1</v>
      </c>
      <c r="FC11" s="86">
        <v>1</v>
      </c>
      <c r="FD11" s="86">
        <v>2</v>
      </c>
      <c r="FE11" s="86">
        <v>1</v>
      </c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27"/>
      <c r="GQ11" s="27">
        <f t="shared" si="0"/>
        <v>33</v>
      </c>
      <c r="GR11" s="27">
        <f t="shared" si="1"/>
        <v>39</v>
      </c>
      <c r="GS11" s="27">
        <f t="shared" si="2"/>
        <v>38</v>
      </c>
      <c r="GT11" s="27">
        <f t="shared" si="3"/>
        <v>52</v>
      </c>
      <c r="GU11" s="27">
        <f t="shared" si="4"/>
        <v>47</v>
      </c>
      <c r="GV11" s="27">
        <f t="shared" si="5"/>
        <v>74</v>
      </c>
      <c r="GW11" s="27">
        <f t="shared" si="6"/>
        <v>69</v>
      </c>
      <c r="GX11" s="27">
        <f t="shared" si="7"/>
        <v>88</v>
      </c>
      <c r="GY11" s="27">
        <f t="shared" si="8"/>
        <v>63</v>
      </c>
      <c r="GZ11" s="27">
        <f t="shared" si="9"/>
        <v>503</v>
      </c>
      <c r="HA11" s="87" t="str">
        <f>IF(GZ11='Rregjistrimet 9 Vjeçare'!AJ11,"Mire","Gabim")</f>
        <v>Mire</v>
      </c>
      <c r="HB11" s="27">
        <f t="shared" si="10"/>
        <v>16</v>
      </c>
      <c r="HC11" s="27">
        <f t="shared" si="11"/>
        <v>16</v>
      </c>
      <c r="HD11" s="27">
        <f t="shared" si="12"/>
        <v>16</v>
      </c>
      <c r="HE11" s="27">
        <f t="shared" si="13"/>
        <v>22</v>
      </c>
      <c r="HF11" s="27">
        <f t="shared" si="14"/>
        <v>22</v>
      </c>
      <c r="HG11" s="27">
        <f t="shared" si="15"/>
        <v>35</v>
      </c>
      <c r="HH11" s="27">
        <f t="shared" si="16"/>
        <v>29</v>
      </c>
      <c r="HI11" s="27">
        <f t="shared" si="17"/>
        <v>42</v>
      </c>
      <c r="HJ11" s="27">
        <f t="shared" si="18"/>
        <v>26</v>
      </c>
      <c r="HK11" s="27">
        <f t="shared" si="19"/>
        <v>224</v>
      </c>
      <c r="HL11" s="87" t="str">
        <f>IF(HK11='Rregjistrimet 9 Vjeçare'!AK11,"Mire","Gabim")</f>
        <v>Mire</v>
      </c>
    </row>
    <row r="12" spans="1:220" ht="13.5" customHeight="1">
      <c r="A12" s="83" t="s">
        <v>77</v>
      </c>
      <c r="B12" s="35" t="s">
        <v>66</v>
      </c>
      <c r="C12" s="35"/>
      <c r="D12" s="35"/>
      <c r="E12" s="35" t="s">
        <v>242</v>
      </c>
      <c r="F12" s="77" t="s">
        <v>467</v>
      </c>
      <c r="G12" s="35" t="s">
        <v>78</v>
      </c>
      <c r="H12" s="35" t="s">
        <v>78</v>
      </c>
      <c r="I12" s="35" t="s">
        <v>78</v>
      </c>
      <c r="J12" s="35" t="s">
        <v>78</v>
      </c>
      <c r="K12" s="35" t="s">
        <v>596</v>
      </c>
      <c r="L12" s="35" t="s">
        <v>597</v>
      </c>
      <c r="M12" s="35" t="s">
        <v>598</v>
      </c>
      <c r="N12" s="35" t="s">
        <v>599</v>
      </c>
      <c r="O12" s="35" t="s">
        <v>604</v>
      </c>
      <c r="P12" s="35"/>
      <c r="Q12" s="35" t="s">
        <v>904</v>
      </c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6"/>
      <c r="EO12" s="85"/>
      <c r="EP12" s="85"/>
      <c r="EQ12" s="85"/>
      <c r="ER12" s="85"/>
      <c r="ES12" s="85"/>
      <c r="ET12" s="85"/>
      <c r="EU12" s="85"/>
      <c r="EV12" s="86"/>
      <c r="EW12" s="86"/>
      <c r="EX12" s="86"/>
      <c r="EY12" s="86"/>
      <c r="EZ12" s="86"/>
      <c r="FA12" s="86"/>
      <c r="FB12" s="86">
        <v>1</v>
      </c>
      <c r="FC12" s="86">
        <v>1</v>
      </c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>
        <v>2</v>
      </c>
      <c r="FQ12" s="86">
        <v>0</v>
      </c>
      <c r="FR12" s="86">
        <v>1</v>
      </c>
      <c r="FS12" s="86">
        <v>1</v>
      </c>
      <c r="FT12" s="86">
        <v>3</v>
      </c>
      <c r="FU12" s="86">
        <v>0</v>
      </c>
      <c r="FV12" s="86">
        <v>1</v>
      </c>
      <c r="FW12" s="86">
        <v>0</v>
      </c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>
        <v>1</v>
      </c>
      <c r="GK12" s="86">
        <v>0</v>
      </c>
      <c r="GL12" s="86"/>
      <c r="GM12" s="86"/>
      <c r="GN12" s="86">
        <v>5</v>
      </c>
      <c r="GO12" s="86">
        <v>2</v>
      </c>
      <c r="GP12" s="27"/>
      <c r="GQ12" s="27">
        <f>R12+T12+X12+AD12+AL12+AV12+BH12+BV12+CL12+DD12+DV12+EN12+FF12+FX12</f>
        <v>0</v>
      </c>
      <c r="GR12" s="27">
        <f>SUM(V12,Z12,AF12,AN12,AX12,BJ12,BX12,CN12,DF12,DX12,EP12,FH12,FZ12)</f>
        <v>0</v>
      </c>
      <c r="GS12" s="27">
        <f>SUM(AB12,AH12,AP12,AZ12,BL12,BZ12,CP12,DH12,DZ12,ER12,FJ12,GB12)</f>
        <v>0</v>
      </c>
      <c r="GT12" s="27">
        <f>SUM(AJ12,AR12,BB12,BN12,CB12,CR12,DJ12,EB12,ET12,FL12,GD12)</f>
        <v>0</v>
      </c>
      <c r="GU12" s="27">
        <f>SUM(AT12,BD12,BP12,CD12,CT12,DL12,ED12,EV12,FN12,GF12)</f>
        <v>0</v>
      </c>
      <c r="GV12" s="27">
        <f>SUM(BF12,BR12,CF12,CV12,DN12,EF12,EX12,FP12,GH12)</f>
        <v>2</v>
      </c>
      <c r="GW12" s="27">
        <f>SUM(BT12,CH12,CX12,DP12,EH12,EZ12,FR12,GJ12)</f>
        <v>2</v>
      </c>
      <c r="GX12" s="27">
        <f>SUM(CJ12,CZ12,DR12,EJ12,FB12,FT12,GL12)</f>
        <v>4</v>
      </c>
      <c r="GY12" s="27">
        <f>DB12+DT12+EL12+FD12+FV12+GN12</f>
        <v>6</v>
      </c>
      <c r="GZ12" s="27">
        <f>SUM(GQ12:GY12)</f>
        <v>14</v>
      </c>
      <c r="HA12" s="87" t="str">
        <f>IF(GZ12='Rregjistrimet 9 Vjeçare'!AJ12,"Mire","Gabim")</f>
        <v>Mire</v>
      </c>
      <c r="HB12" s="27">
        <f>S12+U12+Y12+AE12+AM12+AW12+BI12+BW12+CM12+DE12+DW12+EO12+FG12+FY12</f>
        <v>0</v>
      </c>
      <c r="HC12" s="27">
        <f>W12+AA12+AG12+AO12+AY12+BK12+BY12+CO12+DG12+DY12+EQ12+FI12+GA12</f>
        <v>0</v>
      </c>
      <c r="HD12" s="27">
        <f t="shared" si="12"/>
        <v>0</v>
      </c>
      <c r="HE12" s="27">
        <f>AK12+AS12+BC12+BO12+CC12+CS12+DK12+EC12+EU12+FM12+GE12</f>
        <v>0</v>
      </c>
      <c r="HF12" s="27">
        <f>AU12+BE12+BQ12+CE12+CU12+DM12+EE12+EW12+FO12+GG12</f>
        <v>0</v>
      </c>
      <c r="HG12" s="27">
        <f>BG12+BS12+CG12+CW12+DO12+EG12+EY12+FQ12+GI12</f>
        <v>0</v>
      </c>
      <c r="HH12" s="27">
        <f>BU12+CI12+CY12+DQ12+EI12+FA12+FS12+GK12</f>
        <v>1</v>
      </c>
      <c r="HI12" s="27">
        <f>CK12+DA12+DS12+EK12+FC12+FU12+GM12</f>
        <v>1</v>
      </c>
      <c r="HJ12" s="27">
        <f>DC12+DU12+EM12+FE12+FW12+GO12</f>
        <v>2</v>
      </c>
      <c r="HK12" s="27">
        <f>HB12+HC12+HD12+HE12+HF12+HG12+HH12+HI12+HJ12</f>
        <v>4</v>
      </c>
      <c r="HL12" s="87" t="str">
        <f>IF(HK12='Rregjistrimet 9 Vjeçare'!AK12,"Mire","Gabim")</f>
        <v>Mire</v>
      </c>
    </row>
    <row r="13" spans="1:220" ht="13.5" customHeight="1">
      <c r="A13" s="83" t="s">
        <v>77</v>
      </c>
      <c r="B13" s="35" t="s">
        <v>66</v>
      </c>
      <c r="C13" s="35"/>
      <c r="D13" s="35"/>
      <c r="E13" s="35" t="s">
        <v>243</v>
      </c>
      <c r="F13" s="77" t="s">
        <v>386</v>
      </c>
      <c r="G13" s="35" t="s">
        <v>78</v>
      </c>
      <c r="H13" s="35" t="s">
        <v>78</v>
      </c>
      <c r="I13" s="35" t="s">
        <v>78</v>
      </c>
      <c r="J13" s="35" t="s">
        <v>78</v>
      </c>
      <c r="K13" s="35" t="s">
        <v>596</v>
      </c>
      <c r="L13" s="35" t="s">
        <v>597</v>
      </c>
      <c r="M13" s="35" t="s">
        <v>598</v>
      </c>
      <c r="N13" s="35" t="s">
        <v>599</v>
      </c>
      <c r="O13" s="35" t="s">
        <v>600</v>
      </c>
      <c r="P13" s="35"/>
      <c r="Q13" s="35" t="s">
        <v>601</v>
      </c>
      <c r="R13" s="84"/>
      <c r="S13" s="84"/>
      <c r="T13" s="85">
        <v>71</v>
      </c>
      <c r="U13" s="85">
        <v>29</v>
      </c>
      <c r="V13" s="85">
        <v>7</v>
      </c>
      <c r="W13" s="85">
        <v>4</v>
      </c>
      <c r="X13" s="85">
        <v>23</v>
      </c>
      <c r="Y13" s="85">
        <v>9</v>
      </c>
      <c r="Z13" s="85">
        <v>89</v>
      </c>
      <c r="AA13" s="85">
        <v>42</v>
      </c>
      <c r="AB13" s="85"/>
      <c r="AC13" s="85"/>
      <c r="AD13" s="85"/>
      <c r="AE13" s="85"/>
      <c r="AF13" s="85"/>
      <c r="AG13" s="85"/>
      <c r="AH13" s="85">
        <v>60</v>
      </c>
      <c r="AI13" s="85">
        <v>27</v>
      </c>
      <c r="AJ13" s="85"/>
      <c r="AK13" s="85"/>
      <c r="AL13" s="85"/>
      <c r="AM13" s="85"/>
      <c r="AN13" s="85"/>
      <c r="AO13" s="85"/>
      <c r="AP13" s="85">
        <v>31</v>
      </c>
      <c r="AQ13" s="85">
        <v>12</v>
      </c>
      <c r="AR13" s="85">
        <v>82</v>
      </c>
      <c r="AS13" s="85">
        <v>41</v>
      </c>
      <c r="AT13" s="85"/>
      <c r="AU13" s="85"/>
      <c r="AV13" s="85"/>
      <c r="AW13" s="85"/>
      <c r="AX13" s="85"/>
      <c r="AY13" s="85"/>
      <c r="AZ13" s="85"/>
      <c r="BA13" s="85"/>
      <c r="BB13" s="85">
        <v>43</v>
      </c>
      <c r="BC13" s="85">
        <v>27</v>
      </c>
      <c r="BD13" s="85">
        <v>80</v>
      </c>
      <c r="BE13" s="85">
        <v>39</v>
      </c>
      <c r="BF13" s="86"/>
      <c r="BG13" s="85"/>
      <c r="BH13" s="85"/>
      <c r="BI13" s="85"/>
      <c r="BJ13" s="85"/>
      <c r="BK13" s="85"/>
      <c r="BL13" s="85"/>
      <c r="BM13" s="85"/>
      <c r="BN13" s="85"/>
      <c r="BO13" s="85"/>
      <c r="BP13" s="85">
        <v>45</v>
      </c>
      <c r="BQ13" s="85">
        <v>19</v>
      </c>
      <c r="BR13" s="85">
        <v>83</v>
      </c>
      <c r="BS13" s="85">
        <v>39</v>
      </c>
      <c r="BT13" s="85">
        <v>2</v>
      </c>
      <c r="BU13" s="85">
        <v>1</v>
      </c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>
        <v>25</v>
      </c>
      <c r="CG13" s="85">
        <v>11</v>
      </c>
      <c r="CH13" s="85">
        <v>81</v>
      </c>
      <c r="CI13" s="85">
        <v>43</v>
      </c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>
        <v>18</v>
      </c>
      <c r="CY13" s="85">
        <v>12</v>
      </c>
      <c r="CZ13" s="85">
        <v>99</v>
      </c>
      <c r="DA13" s="85">
        <v>44</v>
      </c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>
        <v>24</v>
      </c>
      <c r="DS13" s="85">
        <v>12</v>
      </c>
      <c r="DT13" s="85">
        <v>71</v>
      </c>
      <c r="DU13" s="85">
        <v>30</v>
      </c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>
        <v>32</v>
      </c>
      <c r="EM13" s="85">
        <v>17</v>
      </c>
      <c r="EN13" s="86"/>
      <c r="EO13" s="85"/>
      <c r="EP13" s="85"/>
      <c r="EQ13" s="85"/>
      <c r="ER13" s="85"/>
      <c r="ES13" s="85"/>
      <c r="ET13" s="85"/>
      <c r="EU13" s="85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27"/>
      <c r="GQ13" s="27">
        <f t="shared" si="0"/>
        <v>94</v>
      </c>
      <c r="GR13" s="27">
        <f t="shared" si="1"/>
        <v>96</v>
      </c>
      <c r="GS13" s="27">
        <f t="shared" si="2"/>
        <v>91</v>
      </c>
      <c r="GT13" s="27">
        <f t="shared" si="3"/>
        <v>125</v>
      </c>
      <c r="GU13" s="27">
        <f t="shared" si="4"/>
        <v>125</v>
      </c>
      <c r="GV13" s="27">
        <f t="shared" si="5"/>
        <v>108</v>
      </c>
      <c r="GW13" s="27">
        <f t="shared" si="6"/>
        <v>101</v>
      </c>
      <c r="GX13" s="27">
        <f t="shared" si="7"/>
        <v>123</v>
      </c>
      <c r="GY13" s="27">
        <f t="shared" si="8"/>
        <v>103</v>
      </c>
      <c r="GZ13" s="27">
        <f t="shared" si="9"/>
        <v>966</v>
      </c>
      <c r="HA13" s="87" t="str">
        <f>IF(GZ13='Rregjistrimet 9 Vjeçare'!AJ13,"Mire","Gabim")</f>
        <v>Mire</v>
      </c>
      <c r="HB13" s="27">
        <f t="shared" si="10"/>
        <v>38</v>
      </c>
      <c r="HC13" s="27">
        <f t="shared" si="11"/>
        <v>46</v>
      </c>
      <c r="HD13" s="27">
        <f aca="true" t="shared" si="20" ref="HD13:HD66">AC13+AI13+AQ13+BA13+BM13+CA13+CQ13+DI59+EA13+ES13+FK13+GC13</f>
        <v>39</v>
      </c>
      <c r="HE13" s="27">
        <f t="shared" si="13"/>
        <v>68</v>
      </c>
      <c r="HF13" s="27">
        <f t="shared" si="14"/>
        <v>58</v>
      </c>
      <c r="HG13" s="27">
        <f t="shared" si="15"/>
        <v>50</v>
      </c>
      <c r="HH13" s="27">
        <f t="shared" si="16"/>
        <v>56</v>
      </c>
      <c r="HI13" s="27">
        <f t="shared" si="17"/>
        <v>56</v>
      </c>
      <c r="HJ13" s="27">
        <f t="shared" si="18"/>
        <v>47</v>
      </c>
      <c r="HK13" s="27">
        <f t="shared" si="19"/>
        <v>458</v>
      </c>
      <c r="HL13" s="87" t="str">
        <f>IF(HK13='Rregjistrimet 9 Vjeçare'!AK13,"Mire","Gabim")</f>
        <v>Mire</v>
      </c>
    </row>
    <row r="14" spans="1:220" ht="13.5" customHeight="1">
      <c r="A14" s="83" t="s">
        <v>77</v>
      </c>
      <c r="B14" s="35" t="s">
        <v>66</v>
      </c>
      <c r="C14" s="35"/>
      <c r="D14" s="35"/>
      <c r="E14" s="35" t="s">
        <v>244</v>
      </c>
      <c r="F14" s="77" t="s">
        <v>387</v>
      </c>
      <c r="G14" s="35" t="s">
        <v>78</v>
      </c>
      <c r="H14" s="35" t="s">
        <v>78</v>
      </c>
      <c r="I14" s="35" t="s">
        <v>78</v>
      </c>
      <c r="J14" s="35" t="s">
        <v>78</v>
      </c>
      <c r="K14" s="35" t="s">
        <v>596</v>
      </c>
      <c r="L14" s="35" t="s">
        <v>597</v>
      </c>
      <c r="M14" s="35" t="s">
        <v>598</v>
      </c>
      <c r="N14" s="35" t="s">
        <v>599</v>
      </c>
      <c r="O14" s="35" t="s">
        <v>600</v>
      </c>
      <c r="P14" s="35" t="s">
        <v>603</v>
      </c>
      <c r="Q14" s="35" t="s">
        <v>601</v>
      </c>
      <c r="R14" s="84"/>
      <c r="S14" s="84"/>
      <c r="T14" s="85">
        <v>29</v>
      </c>
      <c r="U14" s="85">
        <v>14</v>
      </c>
      <c r="V14" s="85"/>
      <c r="W14" s="85"/>
      <c r="X14" s="85">
        <v>5</v>
      </c>
      <c r="Y14" s="85">
        <v>3</v>
      </c>
      <c r="Z14" s="85">
        <v>35</v>
      </c>
      <c r="AA14" s="85">
        <v>16</v>
      </c>
      <c r="AB14" s="85"/>
      <c r="AC14" s="85"/>
      <c r="AD14" s="85">
        <v>1</v>
      </c>
      <c r="AE14" s="85">
        <v>1</v>
      </c>
      <c r="AF14" s="85">
        <v>5</v>
      </c>
      <c r="AG14" s="85">
        <v>2</v>
      </c>
      <c r="AH14" s="85">
        <v>40</v>
      </c>
      <c r="AI14" s="85">
        <v>16</v>
      </c>
      <c r="AJ14" s="85"/>
      <c r="AK14" s="85"/>
      <c r="AL14" s="85"/>
      <c r="AM14" s="85"/>
      <c r="AN14" s="85"/>
      <c r="AO14" s="85"/>
      <c r="AP14" s="85">
        <v>3</v>
      </c>
      <c r="AQ14" s="85">
        <v>2</v>
      </c>
      <c r="AR14" s="85">
        <v>35</v>
      </c>
      <c r="AS14" s="85">
        <v>12</v>
      </c>
      <c r="AT14" s="85"/>
      <c r="AU14" s="85"/>
      <c r="AV14" s="85"/>
      <c r="AW14" s="85"/>
      <c r="AX14" s="85"/>
      <c r="AY14" s="85"/>
      <c r="AZ14" s="85"/>
      <c r="BA14" s="85"/>
      <c r="BB14" s="85">
        <v>5</v>
      </c>
      <c r="BC14" s="85">
        <v>2</v>
      </c>
      <c r="BD14" s="85">
        <v>37</v>
      </c>
      <c r="BE14" s="85">
        <v>19</v>
      </c>
      <c r="BF14" s="86"/>
      <c r="BG14" s="85"/>
      <c r="BH14" s="85"/>
      <c r="BI14" s="85"/>
      <c r="BJ14" s="85"/>
      <c r="BK14" s="85"/>
      <c r="BL14" s="85"/>
      <c r="BM14" s="85"/>
      <c r="BN14" s="85"/>
      <c r="BO14" s="85"/>
      <c r="BP14" s="85">
        <v>2</v>
      </c>
      <c r="BQ14" s="85">
        <v>1</v>
      </c>
      <c r="BR14" s="85">
        <v>39</v>
      </c>
      <c r="BS14" s="85">
        <v>14</v>
      </c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>
        <v>7</v>
      </c>
      <c r="CG14" s="85">
        <v>3</v>
      </c>
      <c r="CH14" s="85">
        <v>40</v>
      </c>
      <c r="CI14" s="85">
        <v>16</v>
      </c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>
        <v>11</v>
      </c>
      <c r="CY14" s="85">
        <v>6</v>
      </c>
      <c r="CZ14" s="85">
        <v>38</v>
      </c>
      <c r="DA14" s="85">
        <v>18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>
        <v>13</v>
      </c>
      <c r="DS14" s="85">
        <v>10</v>
      </c>
      <c r="DT14" s="85">
        <v>40</v>
      </c>
      <c r="DU14" s="85">
        <v>15</v>
      </c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>
        <v>17</v>
      </c>
      <c r="EM14" s="85">
        <v>8</v>
      </c>
      <c r="EN14" s="86"/>
      <c r="EO14" s="85"/>
      <c r="EP14" s="85"/>
      <c r="EQ14" s="85"/>
      <c r="ER14" s="85"/>
      <c r="ES14" s="85"/>
      <c r="ET14" s="85"/>
      <c r="EU14" s="85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27"/>
      <c r="GQ14" s="27">
        <f t="shared" si="0"/>
        <v>35</v>
      </c>
      <c r="GR14" s="27">
        <f t="shared" si="1"/>
        <v>40</v>
      </c>
      <c r="GS14" s="27">
        <f t="shared" si="2"/>
        <v>43</v>
      </c>
      <c r="GT14" s="27">
        <f t="shared" si="3"/>
        <v>40</v>
      </c>
      <c r="GU14" s="27">
        <f t="shared" si="4"/>
        <v>39</v>
      </c>
      <c r="GV14" s="27">
        <f t="shared" si="5"/>
        <v>46</v>
      </c>
      <c r="GW14" s="27">
        <f t="shared" si="6"/>
        <v>51</v>
      </c>
      <c r="GX14" s="27">
        <f t="shared" si="7"/>
        <v>51</v>
      </c>
      <c r="GY14" s="27">
        <f t="shared" si="8"/>
        <v>57</v>
      </c>
      <c r="GZ14" s="27">
        <f t="shared" si="9"/>
        <v>402</v>
      </c>
      <c r="HA14" s="87" t="str">
        <f>IF(GZ14='Rregjistrimet 9 Vjeçare'!AJ14,"Mire","Gabim")</f>
        <v>Mire</v>
      </c>
      <c r="HB14" s="27">
        <f t="shared" si="10"/>
        <v>18</v>
      </c>
      <c r="HC14" s="27">
        <f t="shared" si="11"/>
        <v>18</v>
      </c>
      <c r="HD14" s="27">
        <f t="shared" si="20"/>
        <v>18</v>
      </c>
      <c r="HE14" s="27">
        <f t="shared" si="13"/>
        <v>14</v>
      </c>
      <c r="HF14" s="27">
        <f t="shared" si="14"/>
        <v>20</v>
      </c>
      <c r="HG14" s="27">
        <f t="shared" si="15"/>
        <v>17</v>
      </c>
      <c r="HH14" s="27">
        <f t="shared" si="16"/>
        <v>22</v>
      </c>
      <c r="HI14" s="27">
        <f t="shared" si="17"/>
        <v>28</v>
      </c>
      <c r="HJ14" s="27">
        <f t="shared" si="18"/>
        <v>23</v>
      </c>
      <c r="HK14" s="27">
        <f t="shared" si="19"/>
        <v>178</v>
      </c>
      <c r="HL14" s="87" t="str">
        <f>IF(HK14='Rregjistrimet 9 Vjeçare'!AK14,"Mire","Gabim")</f>
        <v>Mire</v>
      </c>
    </row>
    <row r="15" spans="1:220" ht="13.5" customHeight="1">
      <c r="A15" s="83" t="s">
        <v>77</v>
      </c>
      <c r="B15" s="35" t="s">
        <v>66</v>
      </c>
      <c r="C15" s="35"/>
      <c r="D15" s="35"/>
      <c r="E15" s="35" t="s">
        <v>245</v>
      </c>
      <c r="F15" s="77" t="s">
        <v>388</v>
      </c>
      <c r="G15" s="35" t="s">
        <v>78</v>
      </c>
      <c r="H15" s="35" t="s">
        <v>78</v>
      </c>
      <c r="I15" s="35" t="s">
        <v>78</v>
      </c>
      <c r="J15" s="35" t="s">
        <v>78</v>
      </c>
      <c r="K15" s="35" t="s">
        <v>596</v>
      </c>
      <c r="L15" s="35" t="s">
        <v>597</v>
      </c>
      <c r="M15" s="35" t="s">
        <v>598</v>
      </c>
      <c r="N15" s="35" t="s">
        <v>599</v>
      </c>
      <c r="O15" s="35" t="s">
        <v>600</v>
      </c>
      <c r="P15" s="35"/>
      <c r="Q15" s="35" t="s">
        <v>601</v>
      </c>
      <c r="R15" s="84"/>
      <c r="S15" s="84"/>
      <c r="T15" s="85">
        <v>34</v>
      </c>
      <c r="U15" s="85">
        <v>20</v>
      </c>
      <c r="V15" s="85"/>
      <c r="W15" s="85"/>
      <c r="X15" s="85"/>
      <c r="Y15" s="85"/>
      <c r="Z15" s="85">
        <v>49</v>
      </c>
      <c r="AA15" s="85">
        <v>23</v>
      </c>
      <c r="AB15" s="85"/>
      <c r="AC15" s="85"/>
      <c r="AD15" s="85"/>
      <c r="AE15" s="85"/>
      <c r="AF15" s="85"/>
      <c r="AG15" s="85"/>
      <c r="AH15" s="85">
        <v>50</v>
      </c>
      <c r="AI15" s="85">
        <v>25</v>
      </c>
      <c r="AJ15" s="85">
        <v>5</v>
      </c>
      <c r="AK15" s="85">
        <v>0</v>
      </c>
      <c r="AL15" s="85"/>
      <c r="AM15" s="85"/>
      <c r="AN15" s="85"/>
      <c r="AO15" s="85"/>
      <c r="AP15" s="85">
        <v>5</v>
      </c>
      <c r="AQ15" s="85">
        <v>3</v>
      </c>
      <c r="AR15" s="85">
        <v>34</v>
      </c>
      <c r="AS15" s="85">
        <v>23</v>
      </c>
      <c r="AT15" s="85"/>
      <c r="AU15" s="85"/>
      <c r="AV15" s="85"/>
      <c r="AW15" s="85"/>
      <c r="AX15" s="85"/>
      <c r="AY15" s="85"/>
      <c r="AZ15" s="85"/>
      <c r="BA15" s="85"/>
      <c r="BB15" s="85">
        <v>5</v>
      </c>
      <c r="BC15" s="85">
        <v>0</v>
      </c>
      <c r="BD15" s="85">
        <v>55</v>
      </c>
      <c r="BE15" s="85">
        <v>28</v>
      </c>
      <c r="BF15" s="86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>
        <v>60</v>
      </c>
      <c r="BS15" s="85">
        <v>30</v>
      </c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>
        <v>3</v>
      </c>
      <c r="CG15" s="85">
        <v>1</v>
      </c>
      <c r="CH15" s="85">
        <v>38</v>
      </c>
      <c r="CI15" s="85">
        <v>18</v>
      </c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>
        <v>2</v>
      </c>
      <c r="CY15" s="85">
        <v>1</v>
      </c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>
        <v>7</v>
      </c>
      <c r="DQ15" s="85">
        <v>2</v>
      </c>
      <c r="DR15" s="85">
        <v>67</v>
      </c>
      <c r="DS15" s="85">
        <v>34</v>
      </c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>
        <v>2</v>
      </c>
      <c r="EK15" s="85">
        <v>2</v>
      </c>
      <c r="EL15" s="85">
        <v>54</v>
      </c>
      <c r="EM15" s="85">
        <v>28</v>
      </c>
      <c r="EN15" s="86"/>
      <c r="EO15" s="85"/>
      <c r="EP15" s="85"/>
      <c r="EQ15" s="85"/>
      <c r="ER15" s="85"/>
      <c r="ES15" s="85"/>
      <c r="ET15" s="85"/>
      <c r="EU15" s="85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27"/>
      <c r="GQ15" s="27">
        <f t="shared" si="0"/>
        <v>34</v>
      </c>
      <c r="GR15" s="27">
        <f t="shared" si="1"/>
        <v>49</v>
      </c>
      <c r="GS15" s="27">
        <f t="shared" si="2"/>
        <v>55</v>
      </c>
      <c r="GT15" s="27">
        <f t="shared" si="3"/>
        <v>44</v>
      </c>
      <c r="GU15" s="27">
        <f t="shared" si="4"/>
        <v>55</v>
      </c>
      <c r="GV15" s="27">
        <f t="shared" si="5"/>
        <v>63</v>
      </c>
      <c r="GW15" s="27">
        <f t="shared" si="6"/>
        <v>47</v>
      </c>
      <c r="GX15" s="27">
        <f t="shared" si="7"/>
        <v>69</v>
      </c>
      <c r="GY15" s="27">
        <f t="shared" si="8"/>
        <v>54</v>
      </c>
      <c r="GZ15" s="27">
        <f t="shared" si="9"/>
        <v>470</v>
      </c>
      <c r="HA15" s="87" t="str">
        <f>IF(GZ15='Rregjistrimet 9 Vjeçare'!AJ15,"Mire","Gabim")</f>
        <v>Mire</v>
      </c>
      <c r="HB15" s="27">
        <f t="shared" si="10"/>
        <v>20</v>
      </c>
      <c r="HC15" s="27">
        <f t="shared" si="11"/>
        <v>23</v>
      </c>
      <c r="HD15" s="27">
        <f t="shared" si="20"/>
        <v>28</v>
      </c>
      <c r="HE15" s="27">
        <f t="shared" si="13"/>
        <v>23</v>
      </c>
      <c r="HF15" s="27">
        <f t="shared" si="14"/>
        <v>28</v>
      </c>
      <c r="HG15" s="27">
        <f t="shared" si="15"/>
        <v>31</v>
      </c>
      <c r="HH15" s="27">
        <f t="shared" si="16"/>
        <v>21</v>
      </c>
      <c r="HI15" s="27">
        <f t="shared" si="17"/>
        <v>36</v>
      </c>
      <c r="HJ15" s="27">
        <f t="shared" si="18"/>
        <v>28</v>
      </c>
      <c r="HK15" s="27">
        <f t="shared" si="19"/>
        <v>238</v>
      </c>
      <c r="HL15" s="87" t="str">
        <f>IF(HK15='Rregjistrimet 9 Vjeçare'!AK15,"Mire","Gabim")</f>
        <v>Mire</v>
      </c>
    </row>
    <row r="16" spans="1:220" ht="13.5" customHeight="1">
      <c r="A16" s="83" t="s">
        <v>77</v>
      </c>
      <c r="B16" s="35" t="s">
        <v>66</v>
      </c>
      <c r="C16" s="35"/>
      <c r="D16" s="35"/>
      <c r="E16" s="35" t="s">
        <v>246</v>
      </c>
      <c r="F16" s="77" t="s">
        <v>389</v>
      </c>
      <c r="G16" s="35" t="s">
        <v>78</v>
      </c>
      <c r="H16" s="35" t="s">
        <v>78</v>
      </c>
      <c r="I16" s="35" t="s">
        <v>78</v>
      </c>
      <c r="J16" s="35" t="s">
        <v>78</v>
      </c>
      <c r="K16" s="35" t="s">
        <v>596</v>
      </c>
      <c r="L16" s="35" t="s">
        <v>597</v>
      </c>
      <c r="M16" s="35" t="s">
        <v>598</v>
      </c>
      <c r="N16" s="35" t="s">
        <v>599</v>
      </c>
      <c r="O16" s="35" t="s">
        <v>600</v>
      </c>
      <c r="P16" s="35"/>
      <c r="Q16" s="35" t="s">
        <v>601</v>
      </c>
      <c r="R16" s="84"/>
      <c r="S16" s="84"/>
      <c r="T16" s="85">
        <v>48</v>
      </c>
      <c r="U16" s="85">
        <v>18</v>
      </c>
      <c r="V16" s="85"/>
      <c r="W16" s="85"/>
      <c r="X16" s="85">
        <v>2</v>
      </c>
      <c r="Y16" s="85">
        <v>2</v>
      </c>
      <c r="Z16" s="85">
        <v>56</v>
      </c>
      <c r="AA16" s="85">
        <v>27</v>
      </c>
      <c r="AB16" s="85"/>
      <c r="AC16" s="85"/>
      <c r="AD16" s="85"/>
      <c r="AE16" s="85"/>
      <c r="AF16" s="85">
        <v>15</v>
      </c>
      <c r="AG16" s="85">
        <v>8</v>
      </c>
      <c r="AH16" s="85">
        <v>34</v>
      </c>
      <c r="AI16" s="85">
        <v>14</v>
      </c>
      <c r="AJ16" s="85"/>
      <c r="AK16" s="85"/>
      <c r="AL16" s="85"/>
      <c r="AM16" s="85"/>
      <c r="AN16" s="85"/>
      <c r="AO16" s="85"/>
      <c r="AP16" s="85">
        <v>15</v>
      </c>
      <c r="AQ16" s="85">
        <v>8</v>
      </c>
      <c r="AR16" s="85">
        <v>44</v>
      </c>
      <c r="AS16" s="85">
        <v>22</v>
      </c>
      <c r="AT16" s="85"/>
      <c r="AU16" s="85"/>
      <c r="AV16" s="85"/>
      <c r="AW16" s="85"/>
      <c r="AX16" s="85"/>
      <c r="AY16" s="85"/>
      <c r="AZ16" s="85"/>
      <c r="BA16" s="85"/>
      <c r="BB16" s="85">
        <v>13</v>
      </c>
      <c r="BC16" s="85">
        <v>8</v>
      </c>
      <c r="BD16" s="85">
        <v>49</v>
      </c>
      <c r="BE16" s="85">
        <v>20</v>
      </c>
      <c r="BF16" s="86"/>
      <c r="BG16" s="85"/>
      <c r="BH16" s="85"/>
      <c r="BI16" s="85"/>
      <c r="BJ16" s="85"/>
      <c r="BK16" s="85"/>
      <c r="BL16" s="85"/>
      <c r="BM16" s="85"/>
      <c r="BN16" s="85"/>
      <c r="BO16" s="85"/>
      <c r="BP16" s="85">
        <v>6</v>
      </c>
      <c r="BQ16" s="85">
        <v>4</v>
      </c>
      <c r="BR16" s="85">
        <v>43</v>
      </c>
      <c r="BS16" s="85">
        <v>19</v>
      </c>
      <c r="BT16" s="85">
        <v>1</v>
      </c>
      <c r="BU16" s="85">
        <v>0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>
        <v>7</v>
      </c>
      <c r="CG16" s="85">
        <v>4</v>
      </c>
      <c r="CH16" s="85">
        <v>32</v>
      </c>
      <c r="CI16" s="85">
        <v>10</v>
      </c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>
        <v>1</v>
      </c>
      <c r="CW16" s="85">
        <v>0</v>
      </c>
      <c r="CX16" s="85">
        <v>13</v>
      </c>
      <c r="CY16" s="85">
        <v>7</v>
      </c>
      <c r="CZ16" s="85">
        <v>34</v>
      </c>
      <c r="DA16" s="85">
        <v>15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>
        <v>1</v>
      </c>
      <c r="DQ16" s="85">
        <v>1</v>
      </c>
      <c r="DR16" s="85">
        <v>16</v>
      </c>
      <c r="DS16" s="85">
        <v>6</v>
      </c>
      <c r="DT16" s="85">
        <v>31</v>
      </c>
      <c r="DU16" s="85">
        <v>16</v>
      </c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>
        <v>16</v>
      </c>
      <c r="EM16" s="85">
        <v>7</v>
      </c>
      <c r="EN16" s="86"/>
      <c r="EO16" s="85"/>
      <c r="EP16" s="85"/>
      <c r="EQ16" s="85"/>
      <c r="ER16" s="85"/>
      <c r="ES16" s="85"/>
      <c r="ET16" s="85"/>
      <c r="EU16" s="85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27"/>
      <c r="GQ16" s="27">
        <f t="shared" si="0"/>
        <v>50</v>
      </c>
      <c r="GR16" s="27">
        <f t="shared" si="1"/>
        <v>71</v>
      </c>
      <c r="GS16" s="27">
        <f t="shared" si="2"/>
        <v>49</v>
      </c>
      <c r="GT16" s="27">
        <f t="shared" si="3"/>
        <v>57</v>
      </c>
      <c r="GU16" s="27">
        <f t="shared" si="4"/>
        <v>55</v>
      </c>
      <c r="GV16" s="27">
        <f t="shared" si="5"/>
        <v>51</v>
      </c>
      <c r="GW16" s="27">
        <f t="shared" si="6"/>
        <v>47</v>
      </c>
      <c r="GX16" s="27">
        <f t="shared" si="7"/>
        <v>50</v>
      </c>
      <c r="GY16" s="27">
        <f t="shared" si="8"/>
        <v>47</v>
      </c>
      <c r="GZ16" s="27">
        <f t="shared" si="9"/>
        <v>477</v>
      </c>
      <c r="HA16" s="87" t="str">
        <f>IF(GZ16='Rregjistrimet 9 Vjeçare'!AJ16,"Mire","Gabim")</f>
        <v>Mire</v>
      </c>
      <c r="HB16" s="27">
        <f t="shared" si="10"/>
        <v>20</v>
      </c>
      <c r="HC16" s="27">
        <f t="shared" si="11"/>
        <v>35</v>
      </c>
      <c r="HD16" s="27">
        <f t="shared" si="20"/>
        <v>22</v>
      </c>
      <c r="HE16" s="27">
        <f t="shared" si="13"/>
        <v>30</v>
      </c>
      <c r="HF16" s="27">
        <f t="shared" si="14"/>
        <v>24</v>
      </c>
      <c r="HG16" s="27">
        <f t="shared" si="15"/>
        <v>23</v>
      </c>
      <c r="HH16" s="27">
        <f t="shared" si="16"/>
        <v>18</v>
      </c>
      <c r="HI16" s="27">
        <f t="shared" si="17"/>
        <v>21</v>
      </c>
      <c r="HJ16" s="27">
        <f t="shared" si="18"/>
        <v>23</v>
      </c>
      <c r="HK16" s="27">
        <f t="shared" si="19"/>
        <v>216</v>
      </c>
      <c r="HL16" s="87" t="str">
        <f>IF(HK16='Rregjistrimet 9 Vjeçare'!AK16,"Mire","Gabim")</f>
        <v>Mire</v>
      </c>
    </row>
    <row r="17" spans="1:220" ht="13.5" customHeight="1">
      <c r="A17" s="83" t="s">
        <v>77</v>
      </c>
      <c r="B17" s="35" t="s">
        <v>66</v>
      </c>
      <c r="C17" s="35"/>
      <c r="D17" s="35"/>
      <c r="E17" s="35" t="s">
        <v>247</v>
      </c>
      <c r="F17" s="77" t="s">
        <v>390</v>
      </c>
      <c r="G17" s="35" t="s">
        <v>78</v>
      </c>
      <c r="H17" s="35" t="s">
        <v>78</v>
      </c>
      <c r="I17" s="35" t="s">
        <v>78</v>
      </c>
      <c r="J17" s="35" t="s">
        <v>78</v>
      </c>
      <c r="K17" s="35" t="s">
        <v>596</v>
      </c>
      <c r="L17" s="35" t="s">
        <v>597</v>
      </c>
      <c r="M17" s="35" t="s">
        <v>598</v>
      </c>
      <c r="N17" s="35" t="s">
        <v>599</v>
      </c>
      <c r="O17" s="35" t="s">
        <v>600</v>
      </c>
      <c r="P17" s="35"/>
      <c r="Q17" s="35" t="s">
        <v>601</v>
      </c>
      <c r="R17" s="84"/>
      <c r="S17" s="84"/>
      <c r="T17" s="85">
        <v>45</v>
      </c>
      <c r="U17" s="85">
        <v>20</v>
      </c>
      <c r="V17" s="85"/>
      <c r="W17" s="85"/>
      <c r="X17" s="85">
        <v>2</v>
      </c>
      <c r="Y17" s="85">
        <v>0</v>
      </c>
      <c r="Z17" s="85">
        <v>51</v>
      </c>
      <c r="AA17" s="85">
        <v>27</v>
      </c>
      <c r="AB17" s="85"/>
      <c r="AC17" s="85"/>
      <c r="AD17" s="85"/>
      <c r="AE17" s="85"/>
      <c r="AF17" s="85">
        <v>2</v>
      </c>
      <c r="AG17" s="85">
        <v>1</v>
      </c>
      <c r="AH17" s="85">
        <v>49</v>
      </c>
      <c r="AI17" s="85">
        <v>20</v>
      </c>
      <c r="AJ17" s="85"/>
      <c r="AK17" s="85"/>
      <c r="AL17" s="85"/>
      <c r="AM17" s="85"/>
      <c r="AN17" s="85"/>
      <c r="AO17" s="85"/>
      <c r="AP17" s="85">
        <v>3</v>
      </c>
      <c r="AQ17" s="85">
        <v>2</v>
      </c>
      <c r="AR17" s="85">
        <v>46</v>
      </c>
      <c r="AS17" s="85">
        <v>15</v>
      </c>
      <c r="AT17" s="85"/>
      <c r="AU17" s="85"/>
      <c r="AV17" s="85"/>
      <c r="AW17" s="85"/>
      <c r="AX17" s="85"/>
      <c r="AY17" s="85"/>
      <c r="AZ17" s="85"/>
      <c r="BA17" s="85"/>
      <c r="BB17" s="85">
        <v>3</v>
      </c>
      <c r="BC17" s="85">
        <v>3</v>
      </c>
      <c r="BD17" s="85">
        <v>68</v>
      </c>
      <c r="BE17" s="85">
        <v>29</v>
      </c>
      <c r="BF17" s="86"/>
      <c r="BG17" s="85"/>
      <c r="BH17" s="85"/>
      <c r="BI17" s="85"/>
      <c r="BJ17" s="85"/>
      <c r="BK17" s="85"/>
      <c r="BL17" s="85"/>
      <c r="BM17" s="85"/>
      <c r="BN17" s="85"/>
      <c r="BO17" s="85"/>
      <c r="BP17" s="85">
        <v>5</v>
      </c>
      <c r="BQ17" s="85">
        <v>2</v>
      </c>
      <c r="BR17" s="85">
        <v>57</v>
      </c>
      <c r="BS17" s="85">
        <v>26</v>
      </c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>
        <v>4</v>
      </c>
      <c r="CG17" s="85">
        <v>2</v>
      </c>
      <c r="CH17" s="85">
        <v>72</v>
      </c>
      <c r="CI17" s="85">
        <v>37</v>
      </c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>
        <v>9</v>
      </c>
      <c r="CY17" s="85">
        <v>6</v>
      </c>
      <c r="CZ17" s="85">
        <v>81</v>
      </c>
      <c r="DA17" s="85">
        <v>37</v>
      </c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>
        <v>8</v>
      </c>
      <c r="DS17" s="85">
        <v>4</v>
      </c>
      <c r="DT17" s="85">
        <v>70</v>
      </c>
      <c r="DU17" s="85">
        <v>30</v>
      </c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>
        <v>10</v>
      </c>
      <c r="EM17" s="85">
        <v>9</v>
      </c>
      <c r="EN17" s="86"/>
      <c r="EO17" s="85"/>
      <c r="EP17" s="85"/>
      <c r="EQ17" s="85"/>
      <c r="ER17" s="85"/>
      <c r="ES17" s="85"/>
      <c r="ET17" s="85"/>
      <c r="EU17" s="85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27"/>
      <c r="GQ17" s="27">
        <f t="shared" si="0"/>
        <v>47</v>
      </c>
      <c r="GR17" s="27">
        <f t="shared" si="1"/>
        <v>53</v>
      </c>
      <c r="GS17" s="27">
        <f t="shared" si="2"/>
        <v>52</v>
      </c>
      <c r="GT17" s="27">
        <f t="shared" si="3"/>
        <v>49</v>
      </c>
      <c r="GU17" s="27">
        <f t="shared" si="4"/>
        <v>73</v>
      </c>
      <c r="GV17" s="27">
        <f t="shared" si="5"/>
        <v>61</v>
      </c>
      <c r="GW17" s="27">
        <f t="shared" si="6"/>
        <v>81</v>
      </c>
      <c r="GX17" s="27">
        <f t="shared" si="7"/>
        <v>89</v>
      </c>
      <c r="GY17" s="27">
        <f t="shared" si="8"/>
        <v>80</v>
      </c>
      <c r="GZ17" s="27">
        <f t="shared" si="9"/>
        <v>585</v>
      </c>
      <c r="HA17" s="87" t="str">
        <f>IF(GZ17='Rregjistrimet 9 Vjeçare'!AJ17,"Mire","Gabim")</f>
        <v>Mire</v>
      </c>
      <c r="HB17" s="27">
        <f t="shared" si="10"/>
        <v>20</v>
      </c>
      <c r="HC17" s="27">
        <f t="shared" si="11"/>
        <v>28</v>
      </c>
      <c r="HD17" s="27">
        <f t="shared" si="20"/>
        <v>22</v>
      </c>
      <c r="HE17" s="27">
        <f t="shared" si="13"/>
        <v>18</v>
      </c>
      <c r="HF17" s="27">
        <f t="shared" si="14"/>
        <v>31</v>
      </c>
      <c r="HG17" s="27">
        <f t="shared" si="15"/>
        <v>28</v>
      </c>
      <c r="HH17" s="27">
        <f t="shared" si="16"/>
        <v>43</v>
      </c>
      <c r="HI17" s="27">
        <f t="shared" si="17"/>
        <v>41</v>
      </c>
      <c r="HJ17" s="27">
        <f t="shared" si="18"/>
        <v>39</v>
      </c>
      <c r="HK17" s="27">
        <f t="shared" si="19"/>
        <v>270</v>
      </c>
      <c r="HL17" s="87" t="str">
        <f>IF(HK17='Rregjistrimet 9 Vjeçare'!AK17,"Mire","Gabim")</f>
        <v>Mire</v>
      </c>
    </row>
    <row r="18" spans="1:220" ht="13.5" customHeight="1">
      <c r="A18" s="83" t="s">
        <v>77</v>
      </c>
      <c r="B18" s="35" t="s">
        <v>66</v>
      </c>
      <c r="C18" s="35"/>
      <c r="D18" s="35"/>
      <c r="E18" s="35" t="s">
        <v>248</v>
      </c>
      <c r="F18" s="77" t="s">
        <v>391</v>
      </c>
      <c r="G18" s="35" t="s">
        <v>78</v>
      </c>
      <c r="H18" s="35" t="s">
        <v>78</v>
      </c>
      <c r="I18" s="35" t="s">
        <v>78</v>
      </c>
      <c r="J18" s="35" t="s">
        <v>78</v>
      </c>
      <c r="K18" s="35" t="s">
        <v>596</v>
      </c>
      <c r="L18" s="35" t="s">
        <v>597</v>
      </c>
      <c r="M18" s="35" t="s">
        <v>598</v>
      </c>
      <c r="N18" s="35" t="s">
        <v>599</v>
      </c>
      <c r="O18" s="35" t="s">
        <v>600</v>
      </c>
      <c r="P18" s="35"/>
      <c r="Q18" s="35" t="s">
        <v>601</v>
      </c>
      <c r="R18" s="84"/>
      <c r="S18" s="84"/>
      <c r="T18" s="85">
        <v>33</v>
      </c>
      <c r="U18" s="85">
        <v>13</v>
      </c>
      <c r="V18" s="85"/>
      <c r="W18" s="85"/>
      <c r="X18" s="85">
        <v>2</v>
      </c>
      <c r="Y18" s="85">
        <v>2</v>
      </c>
      <c r="Z18" s="85">
        <v>33</v>
      </c>
      <c r="AA18" s="85">
        <v>10</v>
      </c>
      <c r="AB18" s="85"/>
      <c r="AC18" s="85"/>
      <c r="AD18" s="85"/>
      <c r="AE18" s="85"/>
      <c r="AF18" s="85">
        <v>4</v>
      </c>
      <c r="AG18" s="85">
        <v>3</v>
      </c>
      <c r="AH18" s="85">
        <v>28</v>
      </c>
      <c r="AI18" s="85">
        <v>12</v>
      </c>
      <c r="AJ18" s="85">
        <v>1</v>
      </c>
      <c r="AK18" s="85">
        <v>1</v>
      </c>
      <c r="AL18" s="85"/>
      <c r="AM18" s="85"/>
      <c r="AN18" s="85"/>
      <c r="AO18" s="85"/>
      <c r="AP18" s="85">
        <v>11</v>
      </c>
      <c r="AQ18" s="85">
        <v>5</v>
      </c>
      <c r="AR18" s="85">
        <v>35</v>
      </c>
      <c r="AS18" s="85">
        <v>14</v>
      </c>
      <c r="AT18" s="85"/>
      <c r="AU18" s="85"/>
      <c r="AV18" s="85"/>
      <c r="AW18" s="85"/>
      <c r="AX18" s="85">
        <v>5</v>
      </c>
      <c r="AY18" s="85">
        <v>3</v>
      </c>
      <c r="AZ18" s="85">
        <v>2</v>
      </c>
      <c r="BA18" s="85">
        <v>1</v>
      </c>
      <c r="BB18" s="85">
        <v>11</v>
      </c>
      <c r="BC18" s="85">
        <v>4</v>
      </c>
      <c r="BD18" s="85">
        <v>14</v>
      </c>
      <c r="BE18" s="85">
        <v>7</v>
      </c>
      <c r="BF18" s="86">
        <v>1</v>
      </c>
      <c r="BG18" s="85">
        <v>0</v>
      </c>
      <c r="BH18" s="85"/>
      <c r="BI18" s="85"/>
      <c r="BJ18" s="85"/>
      <c r="BK18" s="85"/>
      <c r="BL18" s="85"/>
      <c r="BM18" s="85"/>
      <c r="BN18" s="85"/>
      <c r="BO18" s="85"/>
      <c r="BP18" s="85">
        <v>13</v>
      </c>
      <c r="BQ18" s="85">
        <v>4</v>
      </c>
      <c r="BR18" s="85">
        <v>30</v>
      </c>
      <c r="BS18" s="85">
        <v>14</v>
      </c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>
        <v>13</v>
      </c>
      <c r="CG18" s="85">
        <v>2</v>
      </c>
      <c r="CH18" s="85">
        <v>24</v>
      </c>
      <c r="CI18" s="85">
        <v>10</v>
      </c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>
        <v>17</v>
      </c>
      <c r="CY18" s="85">
        <v>4</v>
      </c>
      <c r="CZ18" s="85">
        <v>19</v>
      </c>
      <c r="DA18" s="85">
        <v>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>
        <v>14</v>
      </c>
      <c r="DS18" s="85">
        <v>4</v>
      </c>
      <c r="DT18" s="85">
        <v>41</v>
      </c>
      <c r="DU18" s="85">
        <v>15</v>
      </c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>
        <v>1</v>
      </c>
      <c r="EG18" s="85">
        <v>0</v>
      </c>
      <c r="EH18" s="85"/>
      <c r="EI18" s="85"/>
      <c r="EJ18" s="85">
        <v>8</v>
      </c>
      <c r="EK18" s="85">
        <v>0</v>
      </c>
      <c r="EL18" s="85">
        <v>5</v>
      </c>
      <c r="EM18" s="85">
        <v>2</v>
      </c>
      <c r="EN18" s="86"/>
      <c r="EO18" s="85"/>
      <c r="EP18" s="85"/>
      <c r="EQ18" s="85"/>
      <c r="ER18" s="85"/>
      <c r="ES18" s="85"/>
      <c r="ET18" s="85"/>
      <c r="EU18" s="85"/>
      <c r="EV18" s="86">
        <v>1</v>
      </c>
      <c r="EW18" s="86">
        <v>0</v>
      </c>
      <c r="EX18" s="86"/>
      <c r="EY18" s="86"/>
      <c r="EZ18" s="86">
        <v>1</v>
      </c>
      <c r="FA18" s="86">
        <v>1</v>
      </c>
      <c r="FB18" s="86"/>
      <c r="FC18" s="86"/>
      <c r="FD18" s="86">
        <v>1</v>
      </c>
      <c r="FE18" s="86">
        <v>0</v>
      </c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>
        <v>4</v>
      </c>
      <c r="FS18" s="86">
        <v>2</v>
      </c>
      <c r="FT18" s="86"/>
      <c r="FU18" s="86"/>
      <c r="FV18" s="86">
        <v>1</v>
      </c>
      <c r="FW18" s="86">
        <v>0</v>
      </c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27"/>
      <c r="GQ18" s="27">
        <f t="shared" si="0"/>
        <v>35</v>
      </c>
      <c r="GR18" s="27">
        <f t="shared" si="1"/>
        <v>42</v>
      </c>
      <c r="GS18" s="27">
        <f t="shared" si="2"/>
        <v>41</v>
      </c>
      <c r="GT18" s="27">
        <f t="shared" si="3"/>
        <v>47</v>
      </c>
      <c r="GU18" s="27">
        <f t="shared" si="4"/>
        <v>28</v>
      </c>
      <c r="GV18" s="27">
        <f t="shared" si="5"/>
        <v>45</v>
      </c>
      <c r="GW18" s="27">
        <f t="shared" si="6"/>
        <v>46</v>
      </c>
      <c r="GX18" s="27">
        <f t="shared" si="7"/>
        <v>41</v>
      </c>
      <c r="GY18" s="27">
        <f t="shared" si="8"/>
        <v>48</v>
      </c>
      <c r="GZ18" s="27">
        <f t="shared" si="9"/>
        <v>373</v>
      </c>
      <c r="HA18" s="87" t="str">
        <f>IF(GZ18='Rregjistrimet 9 Vjeçare'!AJ18,"Mire","Gabim")</f>
        <v>Mire</v>
      </c>
      <c r="HB18" s="27">
        <f t="shared" si="10"/>
        <v>15</v>
      </c>
      <c r="HC18" s="27">
        <f t="shared" si="11"/>
        <v>16</v>
      </c>
      <c r="HD18" s="27">
        <f t="shared" si="20"/>
        <v>18</v>
      </c>
      <c r="HE18" s="27">
        <f t="shared" si="13"/>
        <v>19</v>
      </c>
      <c r="HF18" s="27">
        <f t="shared" si="14"/>
        <v>11</v>
      </c>
      <c r="HG18" s="27">
        <f t="shared" si="15"/>
        <v>16</v>
      </c>
      <c r="HH18" s="27">
        <f t="shared" si="16"/>
        <v>17</v>
      </c>
      <c r="HI18" s="27">
        <f t="shared" si="17"/>
        <v>8</v>
      </c>
      <c r="HJ18" s="27">
        <f t="shared" si="18"/>
        <v>17</v>
      </c>
      <c r="HK18" s="27">
        <f t="shared" si="19"/>
        <v>137</v>
      </c>
      <c r="HL18" s="87" t="str">
        <f>IF(HK18='Rregjistrimet 9 Vjeçare'!AK18,"Mire","Gabim")</f>
        <v>Mire</v>
      </c>
    </row>
    <row r="19" spans="1:220" ht="13.5" customHeight="1">
      <c r="A19" s="83" t="s">
        <v>77</v>
      </c>
      <c r="B19" s="35" t="s">
        <v>66</v>
      </c>
      <c r="C19" s="35"/>
      <c r="D19" s="35"/>
      <c r="E19" s="35" t="s">
        <v>249</v>
      </c>
      <c r="F19" s="77" t="s">
        <v>468</v>
      </c>
      <c r="G19" s="35" t="s">
        <v>78</v>
      </c>
      <c r="H19" s="35" t="s">
        <v>78</v>
      </c>
      <c r="I19" s="35" t="s">
        <v>78</v>
      </c>
      <c r="J19" s="35" t="s">
        <v>78</v>
      </c>
      <c r="K19" s="35" t="s">
        <v>596</v>
      </c>
      <c r="L19" s="35" t="s">
        <v>597</v>
      </c>
      <c r="M19" s="35" t="s">
        <v>598</v>
      </c>
      <c r="N19" s="35" t="s">
        <v>599</v>
      </c>
      <c r="O19" s="35" t="s">
        <v>600</v>
      </c>
      <c r="P19" s="35"/>
      <c r="Q19" s="35" t="s">
        <v>601</v>
      </c>
      <c r="R19" s="84"/>
      <c r="S19" s="84"/>
      <c r="T19" s="85">
        <v>91</v>
      </c>
      <c r="U19" s="85">
        <v>45</v>
      </c>
      <c r="V19" s="85"/>
      <c r="W19" s="85"/>
      <c r="X19" s="85">
        <v>24</v>
      </c>
      <c r="Y19" s="85">
        <v>8</v>
      </c>
      <c r="Z19" s="85">
        <v>113</v>
      </c>
      <c r="AA19" s="85">
        <v>59</v>
      </c>
      <c r="AB19" s="85"/>
      <c r="AC19" s="85"/>
      <c r="AD19" s="85"/>
      <c r="AE19" s="85"/>
      <c r="AF19" s="85">
        <v>26</v>
      </c>
      <c r="AG19" s="85">
        <v>12</v>
      </c>
      <c r="AH19" s="85">
        <v>120</v>
      </c>
      <c r="AI19" s="85">
        <v>61</v>
      </c>
      <c r="AJ19" s="85"/>
      <c r="AK19" s="85"/>
      <c r="AL19" s="85"/>
      <c r="AM19" s="85"/>
      <c r="AN19" s="85">
        <v>1</v>
      </c>
      <c r="AO19" s="85">
        <v>1</v>
      </c>
      <c r="AP19" s="85"/>
      <c r="AQ19" s="85"/>
      <c r="AR19" s="85">
        <v>130</v>
      </c>
      <c r="AS19" s="85">
        <v>66</v>
      </c>
      <c r="AT19" s="85"/>
      <c r="AU19" s="85"/>
      <c r="AV19" s="85"/>
      <c r="AW19" s="85"/>
      <c r="AX19" s="85"/>
      <c r="AY19" s="85"/>
      <c r="AZ19" s="85"/>
      <c r="BA19" s="85"/>
      <c r="BB19" s="85">
        <v>26</v>
      </c>
      <c r="BC19" s="85">
        <v>21</v>
      </c>
      <c r="BD19" s="85">
        <v>128</v>
      </c>
      <c r="BE19" s="85">
        <v>56</v>
      </c>
      <c r="BF19" s="86"/>
      <c r="BG19" s="85"/>
      <c r="BH19" s="85"/>
      <c r="BI19" s="85"/>
      <c r="BJ19" s="85"/>
      <c r="BK19" s="85"/>
      <c r="BL19" s="85"/>
      <c r="BM19" s="85"/>
      <c r="BN19" s="85"/>
      <c r="BO19" s="85"/>
      <c r="BP19" s="85">
        <v>14</v>
      </c>
      <c r="BQ19" s="85">
        <v>6</v>
      </c>
      <c r="BR19" s="85">
        <v>121</v>
      </c>
      <c r="BS19" s="85">
        <v>49</v>
      </c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>
        <v>13</v>
      </c>
      <c r="CG19" s="85">
        <v>6</v>
      </c>
      <c r="CH19" s="85">
        <v>132</v>
      </c>
      <c r="CI19" s="85">
        <v>67</v>
      </c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>
        <v>27</v>
      </c>
      <c r="CY19" s="85">
        <v>11</v>
      </c>
      <c r="CZ19" s="85">
        <v>146</v>
      </c>
      <c r="DA19" s="85">
        <v>72</v>
      </c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>
        <v>1</v>
      </c>
      <c r="DQ19" s="85">
        <v>0</v>
      </c>
      <c r="DR19" s="85">
        <v>27</v>
      </c>
      <c r="DS19" s="85">
        <v>6</v>
      </c>
      <c r="DT19" s="85">
        <v>96</v>
      </c>
      <c r="DU19" s="85">
        <v>49</v>
      </c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>
        <v>42</v>
      </c>
      <c r="EM19" s="85">
        <v>14</v>
      </c>
      <c r="EN19" s="86"/>
      <c r="EO19" s="85"/>
      <c r="EP19" s="85"/>
      <c r="EQ19" s="85"/>
      <c r="ER19" s="85"/>
      <c r="ES19" s="85"/>
      <c r="ET19" s="85"/>
      <c r="EU19" s="85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27"/>
      <c r="GQ19" s="27">
        <f t="shared" si="0"/>
        <v>115</v>
      </c>
      <c r="GR19" s="27">
        <f t="shared" si="1"/>
        <v>140</v>
      </c>
      <c r="GS19" s="27">
        <f t="shared" si="2"/>
        <v>120</v>
      </c>
      <c r="GT19" s="27">
        <f t="shared" si="3"/>
        <v>156</v>
      </c>
      <c r="GU19" s="27">
        <f t="shared" si="4"/>
        <v>142</v>
      </c>
      <c r="GV19" s="27">
        <f t="shared" si="5"/>
        <v>134</v>
      </c>
      <c r="GW19" s="27">
        <f t="shared" si="6"/>
        <v>160</v>
      </c>
      <c r="GX19" s="27">
        <f t="shared" si="7"/>
        <v>173</v>
      </c>
      <c r="GY19" s="27">
        <f t="shared" si="8"/>
        <v>138</v>
      </c>
      <c r="GZ19" s="27">
        <f t="shared" si="9"/>
        <v>1278</v>
      </c>
      <c r="HA19" s="87" t="str">
        <f>IF(GZ19='Rregjistrimet 9 Vjeçare'!AJ19,"Mire","Gabim")</f>
        <v>Mire</v>
      </c>
      <c r="HB19" s="27">
        <f t="shared" si="10"/>
        <v>53</v>
      </c>
      <c r="HC19" s="27">
        <f t="shared" si="11"/>
        <v>72</v>
      </c>
      <c r="HD19" s="27">
        <f t="shared" si="20"/>
        <v>61</v>
      </c>
      <c r="HE19" s="27">
        <f t="shared" si="13"/>
        <v>87</v>
      </c>
      <c r="HF19" s="27">
        <f t="shared" si="14"/>
        <v>62</v>
      </c>
      <c r="HG19" s="27">
        <f t="shared" si="15"/>
        <v>55</v>
      </c>
      <c r="HH19" s="27">
        <f t="shared" si="16"/>
        <v>78</v>
      </c>
      <c r="HI19" s="27">
        <f t="shared" si="17"/>
        <v>78</v>
      </c>
      <c r="HJ19" s="27">
        <f t="shared" si="18"/>
        <v>63</v>
      </c>
      <c r="HK19" s="27">
        <f t="shared" si="19"/>
        <v>609</v>
      </c>
      <c r="HL19" s="87" t="str">
        <f>IF(HK19='Rregjistrimet 9 Vjeçare'!AK19,"Mire","Gabim")</f>
        <v>Mire</v>
      </c>
    </row>
    <row r="20" spans="1:220" ht="13.5" customHeight="1">
      <c r="A20" s="83" t="s">
        <v>77</v>
      </c>
      <c r="B20" s="35" t="s">
        <v>66</v>
      </c>
      <c r="C20" s="35"/>
      <c r="D20" s="35"/>
      <c r="E20" s="35" t="s">
        <v>250</v>
      </c>
      <c r="F20" s="77" t="s">
        <v>392</v>
      </c>
      <c r="G20" s="35" t="s">
        <v>78</v>
      </c>
      <c r="H20" s="35" t="s">
        <v>78</v>
      </c>
      <c r="I20" s="35" t="s">
        <v>78</v>
      </c>
      <c r="J20" s="35" t="s">
        <v>78</v>
      </c>
      <c r="K20" s="35" t="s">
        <v>596</v>
      </c>
      <c r="L20" s="35" t="s">
        <v>597</v>
      </c>
      <c r="M20" s="35" t="s">
        <v>598</v>
      </c>
      <c r="N20" s="35" t="s">
        <v>599</v>
      </c>
      <c r="O20" s="35" t="s">
        <v>600</v>
      </c>
      <c r="P20" s="35"/>
      <c r="Q20" s="35" t="s">
        <v>601</v>
      </c>
      <c r="R20" s="84">
        <v>1</v>
      </c>
      <c r="S20" s="84">
        <v>1</v>
      </c>
      <c r="T20" s="85">
        <v>6</v>
      </c>
      <c r="U20" s="85">
        <v>3</v>
      </c>
      <c r="V20" s="85"/>
      <c r="W20" s="85"/>
      <c r="X20" s="85"/>
      <c r="Y20" s="85"/>
      <c r="Z20" s="85">
        <v>2</v>
      </c>
      <c r="AA20" s="85">
        <v>1</v>
      </c>
      <c r="AB20" s="85"/>
      <c r="AC20" s="85"/>
      <c r="AD20" s="85"/>
      <c r="AE20" s="85"/>
      <c r="AF20" s="85"/>
      <c r="AG20" s="85"/>
      <c r="AH20" s="85">
        <v>7</v>
      </c>
      <c r="AI20" s="85">
        <v>3</v>
      </c>
      <c r="AJ20" s="85"/>
      <c r="AK20" s="85"/>
      <c r="AL20" s="85"/>
      <c r="AM20" s="85"/>
      <c r="AN20" s="85"/>
      <c r="AO20" s="85"/>
      <c r="AP20" s="85"/>
      <c r="AQ20" s="85"/>
      <c r="AR20" s="85">
        <v>13</v>
      </c>
      <c r="AS20" s="85">
        <v>7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>
        <v>4</v>
      </c>
      <c r="BE20" s="85">
        <v>2</v>
      </c>
      <c r="BF20" s="86"/>
      <c r="BG20" s="85"/>
      <c r="BH20" s="85"/>
      <c r="BI20" s="85"/>
      <c r="BJ20" s="85"/>
      <c r="BK20" s="85"/>
      <c r="BL20" s="85"/>
      <c r="BM20" s="85"/>
      <c r="BN20" s="85"/>
      <c r="BO20" s="85"/>
      <c r="BP20" s="85">
        <v>1</v>
      </c>
      <c r="BQ20" s="85">
        <v>0</v>
      </c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>
        <v>13</v>
      </c>
      <c r="CG20" s="85">
        <v>5</v>
      </c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>
        <v>1</v>
      </c>
      <c r="CW20" s="85">
        <v>0</v>
      </c>
      <c r="CX20" s="85">
        <v>10</v>
      </c>
      <c r="CY20" s="85">
        <v>6</v>
      </c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>
        <v>13</v>
      </c>
      <c r="DS20" s="85">
        <v>4</v>
      </c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>
        <v>2</v>
      </c>
      <c r="EG20" s="85">
        <v>1</v>
      </c>
      <c r="EH20" s="85"/>
      <c r="EI20" s="85"/>
      <c r="EJ20" s="85"/>
      <c r="EK20" s="85"/>
      <c r="EL20" s="85">
        <v>17</v>
      </c>
      <c r="EM20" s="85">
        <v>8</v>
      </c>
      <c r="EN20" s="86"/>
      <c r="EO20" s="85"/>
      <c r="EP20" s="85"/>
      <c r="EQ20" s="85"/>
      <c r="ER20" s="85"/>
      <c r="ES20" s="85"/>
      <c r="ET20" s="85"/>
      <c r="EU20" s="85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27"/>
      <c r="GQ20" s="27">
        <f t="shared" si="0"/>
        <v>7</v>
      </c>
      <c r="GR20" s="27">
        <f t="shared" si="1"/>
        <v>2</v>
      </c>
      <c r="GS20" s="27">
        <f t="shared" si="2"/>
        <v>7</v>
      </c>
      <c r="GT20" s="27">
        <f t="shared" si="3"/>
        <v>13</v>
      </c>
      <c r="GU20" s="27">
        <f t="shared" si="4"/>
        <v>5</v>
      </c>
      <c r="GV20" s="27">
        <f t="shared" si="5"/>
        <v>16</v>
      </c>
      <c r="GW20" s="27">
        <f t="shared" si="6"/>
        <v>10</v>
      </c>
      <c r="GX20" s="27">
        <f t="shared" si="7"/>
        <v>13</v>
      </c>
      <c r="GY20" s="27">
        <f t="shared" si="8"/>
        <v>17</v>
      </c>
      <c r="GZ20" s="27">
        <f t="shared" si="9"/>
        <v>90</v>
      </c>
      <c r="HA20" s="87" t="str">
        <f>IF(GZ20='Rregjistrimet 9 Vjeçare'!AJ20,"Mire","Gabim")</f>
        <v>Mire</v>
      </c>
      <c r="HB20" s="27">
        <f t="shared" si="10"/>
        <v>4</v>
      </c>
      <c r="HC20" s="27">
        <f t="shared" si="11"/>
        <v>1</v>
      </c>
      <c r="HD20" s="27">
        <f t="shared" si="20"/>
        <v>3</v>
      </c>
      <c r="HE20" s="27">
        <f t="shared" si="13"/>
        <v>7</v>
      </c>
      <c r="HF20" s="27">
        <f t="shared" si="14"/>
        <v>2</v>
      </c>
      <c r="HG20" s="27">
        <f t="shared" si="15"/>
        <v>6</v>
      </c>
      <c r="HH20" s="27">
        <f t="shared" si="16"/>
        <v>6</v>
      </c>
      <c r="HI20" s="27">
        <f t="shared" si="17"/>
        <v>4</v>
      </c>
      <c r="HJ20" s="27">
        <f t="shared" si="18"/>
        <v>8</v>
      </c>
      <c r="HK20" s="27">
        <f t="shared" si="19"/>
        <v>41</v>
      </c>
      <c r="HL20" s="87" t="str">
        <f>IF(HK20='Rregjistrimet 9 Vjeçare'!AK20,"Mire","Gabim")</f>
        <v>Mire</v>
      </c>
    </row>
    <row r="21" spans="1:220" ht="13.5" customHeight="1">
      <c r="A21" s="83" t="s">
        <v>77</v>
      </c>
      <c r="B21" s="35" t="s">
        <v>66</v>
      </c>
      <c r="C21" s="35"/>
      <c r="D21" s="35"/>
      <c r="E21" s="35" t="s">
        <v>251</v>
      </c>
      <c r="F21" s="77" t="s">
        <v>392</v>
      </c>
      <c r="G21" s="35" t="s">
        <v>78</v>
      </c>
      <c r="H21" s="35" t="s">
        <v>78</v>
      </c>
      <c r="I21" s="35" t="s">
        <v>78</v>
      </c>
      <c r="J21" s="35" t="s">
        <v>78</v>
      </c>
      <c r="K21" s="35" t="s">
        <v>596</v>
      </c>
      <c r="L21" s="35" t="s">
        <v>597</v>
      </c>
      <c r="M21" s="35" t="s">
        <v>598</v>
      </c>
      <c r="N21" s="77" t="s">
        <v>599</v>
      </c>
      <c r="O21" s="35" t="s">
        <v>604</v>
      </c>
      <c r="P21" s="35" t="s">
        <v>250</v>
      </c>
      <c r="Q21" s="35" t="s">
        <v>601</v>
      </c>
      <c r="R21" s="84"/>
      <c r="S21" s="84"/>
      <c r="T21" s="85">
        <v>20</v>
      </c>
      <c r="U21" s="85">
        <v>11</v>
      </c>
      <c r="V21" s="85"/>
      <c r="W21" s="85"/>
      <c r="X21" s="85">
        <v>3</v>
      </c>
      <c r="Y21" s="85">
        <v>0</v>
      </c>
      <c r="Z21" s="85">
        <v>11</v>
      </c>
      <c r="AA21" s="85">
        <v>5</v>
      </c>
      <c r="AB21" s="85"/>
      <c r="AC21" s="85"/>
      <c r="AD21" s="85"/>
      <c r="AE21" s="85"/>
      <c r="AF21" s="85">
        <v>6</v>
      </c>
      <c r="AG21" s="85">
        <v>1</v>
      </c>
      <c r="AH21" s="85">
        <v>21</v>
      </c>
      <c r="AI21" s="85">
        <v>16</v>
      </c>
      <c r="AJ21" s="85"/>
      <c r="AK21" s="85"/>
      <c r="AL21" s="85"/>
      <c r="AM21" s="85"/>
      <c r="AN21" s="85"/>
      <c r="AO21" s="85"/>
      <c r="AP21" s="85">
        <v>4</v>
      </c>
      <c r="AQ21" s="85">
        <v>1</v>
      </c>
      <c r="AR21" s="85">
        <v>18</v>
      </c>
      <c r="AS21" s="85">
        <v>6</v>
      </c>
      <c r="AT21" s="85"/>
      <c r="AU21" s="85"/>
      <c r="AV21" s="85"/>
      <c r="AW21" s="85"/>
      <c r="AX21" s="85"/>
      <c r="AY21" s="85"/>
      <c r="AZ21" s="85"/>
      <c r="BA21" s="85"/>
      <c r="BB21" s="85">
        <v>3</v>
      </c>
      <c r="BC21" s="85">
        <v>2</v>
      </c>
      <c r="BD21" s="85">
        <v>4</v>
      </c>
      <c r="BE21" s="85">
        <v>1</v>
      </c>
      <c r="BF21" s="86"/>
      <c r="BG21" s="85"/>
      <c r="BH21" s="85"/>
      <c r="BI21" s="85"/>
      <c r="BJ21" s="85"/>
      <c r="BK21" s="85"/>
      <c r="BL21" s="85"/>
      <c r="BM21" s="85"/>
      <c r="BN21" s="85"/>
      <c r="BO21" s="85"/>
      <c r="BP21" s="85">
        <v>16</v>
      </c>
      <c r="BQ21" s="85">
        <v>9</v>
      </c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>
        <v>7</v>
      </c>
      <c r="CG21" s="85">
        <v>6</v>
      </c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>
        <v>2</v>
      </c>
      <c r="CW21" s="85">
        <v>0</v>
      </c>
      <c r="CX21" s="85">
        <v>10</v>
      </c>
      <c r="CY21" s="85">
        <v>7</v>
      </c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>
        <v>9</v>
      </c>
      <c r="DQ21" s="85">
        <v>1</v>
      </c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6"/>
      <c r="EO21" s="85"/>
      <c r="EP21" s="85"/>
      <c r="EQ21" s="85"/>
      <c r="ER21" s="85"/>
      <c r="ES21" s="85"/>
      <c r="ET21" s="85"/>
      <c r="EU21" s="85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27"/>
      <c r="GQ21" s="27">
        <f t="shared" si="0"/>
        <v>23</v>
      </c>
      <c r="GR21" s="27">
        <f t="shared" si="1"/>
        <v>17</v>
      </c>
      <c r="GS21" s="27">
        <f t="shared" si="2"/>
        <v>25</v>
      </c>
      <c r="GT21" s="27">
        <f t="shared" si="3"/>
        <v>21</v>
      </c>
      <c r="GU21" s="27">
        <f t="shared" si="4"/>
        <v>20</v>
      </c>
      <c r="GV21" s="27">
        <f t="shared" si="5"/>
        <v>9</v>
      </c>
      <c r="GW21" s="27">
        <f t="shared" si="6"/>
        <v>19</v>
      </c>
      <c r="GX21" s="27">
        <f t="shared" si="7"/>
        <v>0</v>
      </c>
      <c r="GY21" s="27">
        <f t="shared" si="8"/>
        <v>0</v>
      </c>
      <c r="GZ21" s="27">
        <f t="shared" si="9"/>
        <v>134</v>
      </c>
      <c r="HA21" s="87" t="str">
        <f>IF(GZ21='Rregjistrimet 9 Vjeçare'!AJ21,"Mire","Gabim")</f>
        <v>Mire</v>
      </c>
      <c r="HB21" s="27">
        <f t="shared" si="10"/>
        <v>11</v>
      </c>
      <c r="HC21" s="27">
        <f t="shared" si="11"/>
        <v>6</v>
      </c>
      <c r="HD21" s="27">
        <f t="shared" si="20"/>
        <v>17</v>
      </c>
      <c r="HE21" s="27">
        <f t="shared" si="13"/>
        <v>8</v>
      </c>
      <c r="HF21" s="27">
        <f t="shared" si="14"/>
        <v>10</v>
      </c>
      <c r="HG21" s="27">
        <f t="shared" si="15"/>
        <v>6</v>
      </c>
      <c r="HH21" s="27">
        <f t="shared" si="16"/>
        <v>8</v>
      </c>
      <c r="HI21" s="27">
        <f t="shared" si="17"/>
        <v>0</v>
      </c>
      <c r="HJ21" s="27">
        <f t="shared" si="18"/>
        <v>0</v>
      </c>
      <c r="HK21" s="27">
        <f t="shared" si="19"/>
        <v>66</v>
      </c>
      <c r="HL21" s="87" t="str">
        <f>IF(HK21='Rregjistrimet 9 Vjeçare'!AK21,"Mire","Gabim")</f>
        <v>Mire</v>
      </c>
    </row>
    <row r="22" spans="1:220" ht="13.5" customHeight="1">
      <c r="A22" s="83" t="s">
        <v>77</v>
      </c>
      <c r="B22" s="35" t="s">
        <v>66</v>
      </c>
      <c r="C22" s="35"/>
      <c r="D22" s="35"/>
      <c r="E22" s="35" t="s">
        <v>252</v>
      </c>
      <c r="F22" s="77" t="s">
        <v>393</v>
      </c>
      <c r="G22" s="35" t="s">
        <v>78</v>
      </c>
      <c r="H22" s="35" t="s">
        <v>78</v>
      </c>
      <c r="I22" s="35" t="s">
        <v>78</v>
      </c>
      <c r="J22" s="35" t="s">
        <v>78</v>
      </c>
      <c r="K22" s="35" t="s">
        <v>596</v>
      </c>
      <c r="L22" s="35" t="s">
        <v>597</v>
      </c>
      <c r="M22" s="35" t="s">
        <v>598</v>
      </c>
      <c r="N22" s="35" t="s">
        <v>599</v>
      </c>
      <c r="O22" s="35" t="s">
        <v>600</v>
      </c>
      <c r="P22" s="35"/>
      <c r="Q22" s="35" t="s">
        <v>601</v>
      </c>
      <c r="R22" s="84"/>
      <c r="S22" s="84"/>
      <c r="T22" s="85">
        <v>14</v>
      </c>
      <c r="U22" s="85">
        <v>6</v>
      </c>
      <c r="V22" s="85"/>
      <c r="W22" s="85"/>
      <c r="X22" s="85">
        <v>1</v>
      </c>
      <c r="Y22" s="85">
        <v>0</v>
      </c>
      <c r="Z22" s="85">
        <v>11</v>
      </c>
      <c r="AA22" s="85">
        <v>5</v>
      </c>
      <c r="AB22" s="85"/>
      <c r="AC22" s="85"/>
      <c r="AD22" s="85"/>
      <c r="AE22" s="85"/>
      <c r="AF22" s="85">
        <v>3</v>
      </c>
      <c r="AG22" s="85">
        <v>2</v>
      </c>
      <c r="AH22" s="85">
        <v>14</v>
      </c>
      <c r="AI22" s="85">
        <v>7</v>
      </c>
      <c r="AJ22" s="85"/>
      <c r="AK22" s="85"/>
      <c r="AL22" s="85"/>
      <c r="AM22" s="85"/>
      <c r="AN22" s="85"/>
      <c r="AO22" s="85"/>
      <c r="AP22" s="85"/>
      <c r="AQ22" s="85"/>
      <c r="AR22" s="85">
        <v>19</v>
      </c>
      <c r="AS22" s="85">
        <v>10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>
        <v>17</v>
      </c>
      <c r="BE22" s="85">
        <v>3</v>
      </c>
      <c r="BF22" s="86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>
        <v>16</v>
      </c>
      <c r="BS22" s="85">
        <v>7</v>
      </c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>
        <v>16</v>
      </c>
      <c r="CI22" s="85">
        <v>5</v>
      </c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>
        <v>14</v>
      </c>
      <c r="DA22" s="85">
        <v>5</v>
      </c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>
        <v>13</v>
      </c>
      <c r="DU22" s="85">
        <v>5</v>
      </c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>
        <v>3</v>
      </c>
      <c r="EM22" s="85">
        <v>2</v>
      </c>
      <c r="EN22" s="86"/>
      <c r="EO22" s="85"/>
      <c r="EP22" s="85"/>
      <c r="EQ22" s="85"/>
      <c r="ER22" s="85"/>
      <c r="ES22" s="85"/>
      <c r="ET22" s="85"/>
      <c r="EU22" s="85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27"/>
      <c r="GQ22" s="27">
        <f t="shared" si="0"/>
        <v>15</v>
      </c>
      <c r="GR22" s="27">
        <f t="shared" si="1"/>
        <v>14</v>
      </c>
      <c r="GS22" s="27">
        <f t="shared" si="2"/>
        <v>14</v>
      </c>
      <c r="GT22" s="27">
        <f t="shared" si="3"/>
        <v>19</v>
      </c>
      <c r="GU22" s="27">
        <f t="shared" si="4"/>
        <v>17</v>
      </c>
      <c r="GV22" s="27">
        <f t="shared" si="5"/>
        <v>16</v>
      </c>
      <c r="GW22" s="27">
        <f t="shared" si="6"/>
        <v>16</v>
      </c>
      <c r="GX22" s="27">
        <f t="shared" si="7"/>
        <v>14</v>
      </c>
      <c r="GY22" s="27">
        <f t="shared" si="8"/>
        <v>16</v>
      </c>
      <c r="GZ22" s="27">
        <f t="shared" si="9"/>
        <v>141</v>
      </c>
      <c r="HA22" s="87" t="str">
        <f>IF(GZ22='Rregjistrimet 9 Vjeçare'!AJ22,"Mire","Gabim")</f>
        <v>Mire</v>
      </c>
      <c r="HB22" s="27">
        <f t="shared" si="10"/>
        <v>6</v>
      </c>
      <c r="HC22" s="27">
        <f t="shared" si="11"/>
        <v>7</v>
      </c>
      <c r="HD22" s="27">
        <f t="shared" si="20"/>
        <v>7</v>
      </c>
      <c r="HE22" s="27">
        <f t="shared" si="13"/>
        <v>10</v>
      </c>
      <c r="HF22" s="27">
        <f t="shared" si="14"/>
        <v>3</v>
      </c>
      <c r="HG22" s="27">
        <f t="shared" si="15"/>
        <v>7</v>
      </c>
      <c r="HH22" s="27">
        <f t="shared" si="16"/>
        <v>5</v>
      </c>
      <c r="HI22" s="27">
        <f t="shared" si="17"/>
        <v>5</v>
      </c>
      <c r="HJ22" s="27">
        <f t="shared" si="18"/>
        <v>7</v>
      </c>
      <c r="HK22" s="27">
        <f t="shared" si="19"/>
        <v>57</v>
      </c>
      <c r="HL22" s="87" t="str">
        <f>IF(HK22='Rregjistrimet 9 Vjeçare'!AK22,"Mire","Gabim")</f>
        <v>Mire</v>
      </c>
    </row>
    <row r="23" spans="1:220" ht="13.5" customHeight="1">
      <c r="A23" s="83" t="s">
        <v>77</v>
      </c>
      <c r="B23" s="35" t="s">
        <v>66</v>
      </c>
      <c r="C23" s="35"/>
      <c r="D23" s="35"/>
      <c r="E23" s="35" t="s">
        <v>253</v>
      </c>
      <c r="F23" s="77" t="s">
        <v>394</v>
      </c>
      <c r="G23" s="35" t="s">
        <v>78</v>
      </c>
      <c r="H23" s="35" t="s">
        <v>78</v>
      </c>
      <c r="I23" s="35" t="s">
        <v>78</v>
      </c>
      <c r="J23" s="35" t="s">
        <v>78</v>
      </c>
      <c r="K23" s="35" t="s">
        <v>596</v>
      </c>
      <c r="L23" s="35" t="s">
        <v>597</v>
      </c>
      <c r="M23" s="35" t="s">
        <v>598</v>
      </c>
      <c r="N23" s="35" t="s">
        <v>605</v>
      </c>
      <c r="O23" s="35" t="s">
        <v>614</v>
      </c>
      <c r="P23" s="35"/>
      <c r="Q23" s="35" t="s">
        <v>606</v>
      </c>
      <c r="R23" s="84"/>
      <c r="S23" s="84"/>
      <c r="T23" s="85">
        <v>14</v>
      </c>
      <c r="U23" s="85">
        <v>3</v>
      </c>
      <c r="V23" s="85"/>
      <c r="W23" s="85"/>
      <c r="X23" s="85">
        <v>6</v>
      </c>
      <c r="Y23" s="85">
        <v>2</v>
      </c>
      <c r="Z23" s="85">
        <v>10</v>
      </c>
      <c r="AA23" s="85">
        <v>2</v>
      </c>
      <c r="AB23" s="85"/>
      <c r="AC23" s="85"/>
      <c r="AD23" s="85"/>
      <c r="AE23" s="85"/>
      <c r="AF23" s="85">
        <v>5</v>
      </c>
      <c r="AG23" s="85">
        <v>1</v>
      </c>
      <c r="AH23" s="85">
        <v>6</v>
      </c>
      <c r="AI23" s="85">
        <v>3</v>
      </c>
      <c r="AJ23" s="85"/>
      <c r="AK23" s="85"/>
      <c r="AL23" s="85"/>
      <c r="AM23" s="85"/>
      <c r="AN23" s="85"/>
      <c r="AO23" s="85"/>
      <c r="AP23" s="85">
        <v>4</v>
      </c>
      <c r="AQ23" s="85">
        <v>1</v>
      </c>
      <c r="AR23" s="85">
        <v>10</v>
      </c>
      <c r="AS23" s="85">
        <v>4</v>
      </c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>
        <v>5</v>
      </c>
      <c r="BE23" s="85">
        <v>1</v>
      </c>
      <c r="BF23" s="86"/>
      <c r="BG23" s="85"/>
      <c r="BH23" s="85"/>
      <c r="BI23" s="85"/>
      <c r="BJ23" s="85"/>
      <c r="BK23" s="85"/>
      <c r="BL23" s="85"/>
      <c r="BM23" s="85"/>
      <c r="BN23" s="85"/>
      <c r="BO23" s="85"/>
      <c r="BP23" s="85">
        <v>3</v>
      </c>
      <c r="BQ23" s="85">
        <v>1</v>
      </c>
      <c r="BR23" s="85">
        <v>9</v>
      </c>
      <c r="BS23" s="85">
        <v>1</v>
      </c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>
        <v>1</v>
      </c>
      <c r="CE23" s="85">
        <v>1</v>
      </c>
      <c r="CF23" s="85">
        <v>8</v>
      </c>
      <c r="CG23" s="85">
        <v>2</v>
      </c>
      <c r="CH23" s="85">
        <v>14</v>
      </c>
      <c r="CI23" s="85">
        <v>7</v>
      </c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>
        <v>6</v>
      </c>
      <c r="CY23" s="85">
        <v>1</v>
      </c>
      <c r="CZ23" s="85">
        <v>12</v>
      </c>
      <c r="DA23" s="85">
        <v>2</v>
      </c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>
        <v>1</v>
      </c>
      <c r="DQ23" s="85">
        <v>0</v>
      </c>
      <c r="DR23" s="85">
        <v>4</v>
      </c>
      <c r="DS23" s="85">
        <v>0</v>
      </c>
      <c r="DT23" s="85">
        <v>8</v>
      </c>
      <c r="DU23" s="85">
        <v>2</v>
      </c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>
        <v>1</v>
      </c>
      <c r="EK23" s="85">
        <v>0</v>
      </c>
      <c r="EL23" s="85">
        <v>7</v>
      </c>
      <c r="EM23" s="85">
        <v>2</v>
      </c>
      <c r="EN23" s="86"/>
      <c r="EO23" s="85"/>
      <c r="EP23" s="85"/>
      <c r="EQ23" s="85"/>
      <c r="ER23" s="85"/>
      <c r="ES23" s="85"/>
      <c r="ET23" s="85"/>
      <c r="EU23" s="85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27"/>
      <c r="GQ23" s="27">
        <f t="shared" si="0"/>
        <v>20</v>
      </c>
      <c r="GR23" s="27">
        <f t="shared" si="1"/>
        <v>15</v>
      </c>
      <c r="GS23" s="27">
        <f t="shared" si="2"/>
        <v>10</v>
      </c>
      <c r="GT23" s="27">
        <f t="shared" si="3"/>
        <v>10</v>
      </c>
      <c r="GU23" s="27">
        <f t="shared" si="4"/>
        <v>9</v>
      </c>
      <c r="GV23" s="27">
        <f t="shared" si="5"/>
        <v>17</v>
      </c>
      <c r="GW23" s="27">
        <f t="shared" si="6"/>
        <v>21</v>
      </c>
      <c r="GX23" s="27">
        <f t="shared" si="7"/>
        <v>17</v>
      </c>
      <c r="GY23" s="27">
        <f t="shared" si="8"/>
        <v>15</v>
      </c>
      <c r="GZ23" s="27">
        <f t="shared" si="9"/>
        <v>134</v>
      </c>
      <c r="HA23" s="87" t="str">
        <f>IF(GZ23='Rregjistrimet 9 Vjeçare'!AJ23,"Mire","Gabim")</f>
        <v>Mire</v>
      </c>
      <c r="HB23" s="27">
        <f t="shared" si="10"/>
        <v>5</v>
      </c>
      <c r="HC23" s="27">
        <f t="shared" si="11"/>
        <v>3</v>
      </c>
      <c r="HD23" s="27">
        <f t="shared" si="20"/>
        <v>4</v>
      </c>
      <c r="HE23" s="27">
        <f t="shared" si="13"/>
        <v>4</v>
      </c>
      <c r="HF23" s="27">
        <f t="shared" si="14"/>
        <v>3</v>
      </c>
      <c r="HG23" s="27">
        <f t="shared" si="15"/>
        <v>3</v>
      </c>
      <c r="HH23" s="27">
        <f t="shared" si="16"/>
        <v>8</v>
      </c>
      <c r="HI23" s="27">
        <f t="shared" si="17"/>
        <v>2</v>
      </c>
      <c r="HJ23" s="27">
        <f t="shared" si="18"/>
        <v>4</v>
      </c>
      <c r="HK23" s="27">
        <f t="shared" si="19"/>
        <v>36</v>
      </c>
      <c r="HL23" s="87" t="str">
        <f>IF(HK23='Rregjistrimet 9 Vjeçare'!AK23,"Mire","Gabim")</f>
        <v>Mire</v>
      </c>
    </row>
    <row r="24" spans="1:220" ht="13.5" customHeight="1">
      <c r="A24" s="83" t="s">
        <v>77</v>
      </c>
      <c r="B24" s="35" t="s">
        <v>66</v>
      </c>
      <c r="C24" s="35"/>
      <c r="D24" s="35"/>
      <c r="E24" s="35" t="s">
        <v>254</v>
      </c>
      <c r="F24" s="77" t="s">
        <v>395</v>
      </c>
      <c r="G24" s="35" t="s">
        <v>78</v>
      </c>
      <c r="H24" s="35" t="s">
        <v>78</v>
      </c>
      <c r="I24" s="35" t="s">
        <v>78</v>
      </c>
      <c r="J24" s="35" t="s">
        <v>78</v>
      </c>
      <c r="K24" s="35" t="s">
        <v>596</v>
      </c>
      <c r="L24" s="35" t="s">
        <v>597</v>
      </c>
      <c r="M24" s="35" t="s">
        <v>598</v>
      </c>
      <c r="N24" s="35" t="s">
        <v>599</v>
      </c>
      <c r="O24" s="35" t="s">
        <v>600</v>
      </c>
      <c r="P24" s="35"/>
      <c r="Q24" s="35" t="s">
        <v>607</v>
      </c>
      <c r="R24" s="84"/>
      <c r="S24" s="84"/>
      <c r="T24" s="85">
        <v>2</v>
      </c>
      <c r="U24" s="85">
        <v>0</v>
      </c>
      <c r="V24" s="85">
        <v>1</v>
      </c>
      <c r="W24" s="85">
        <v>0</v>
      </c>
      <c r="X24" s="85">
        <v>3</v>
      </c>
      <c r="Y24" s="85">
        <v>1</v>
      </c>
      <c r="Z24" s="85">
        <v>1</v>
      </c>
      <c r="AA24" s="85">
        <v>1</v>
      </c>
      <c r="AB24" s="85">
        <v>1</v>
      </c>
      <c r="AC24" s="85">
        <v>0</v>
      </c>
      <c r="AD24" s="85">
        <v>1</v>
      </c>
      <c r="AE24" s="85">
        <v>0</v>
      </c>
      <c r="AF24" s="85">
        <v>5</v>
      </c>
      <c r="AG24" s="85">
        <v>1</v>
      </c>
      <c r="AH24" s="85">
        <v>3</v>
      </c>
      <c r="AI24" s="85">
        <v>1</v>
      </c>
      <c r="AJ24" s="85"/>
      <c r="AK24" s="85"/>
      <c r="AL24" s="85">
        <v>1</v>
      </c>
      <c r="AM24" s="85">
        <v>1</v>
      </c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>
        <v>1</v>
      </c>
      <c r="BA24" s="85">
        <v>1</v>
      </c>
      <c r="BB24" s="85">
        <v>1</v>
      </c>
      <c r="BC24" s="85">
        <v>0</v>
      </c>
      <c r="BD24" s="85">
        <v>1</v>
      </c>
      <c r="BE24" s="85">
        <v>0</v>
      </c>
      <c r="BF24" s="86"/>
      <c r="BG24" s="85"/>
      <c r="BH24" s="85"/>
      <c r="BI24" s="85"/>
      <c r="BJ24" s="85"/>
      <c r="BK24" s="85"/>
      <c r="BL24" s="85">
        <v>1</v>
      </c>
      <c r="BM24" s="85">
        <v>1</v>
      </c>
      <c r="BN24" s="85">
        <v>4</v>
      </c>
      <c r="BO24" s="85">
        <v>2</v>
      </c>
      <c r="BP24" s="85">
        <v>2</v>
      </c>
      <c r="BQ24" s="85">
        <v>1</v>
      </c>
      <c r="BR24" s="85"/>
      <c r="BS24" s="85"/>
      <c r="BT24" s="85"/>
      <c r="BU24" s="85"/>
      <c r="BV24" s="85"/>
      <c r="BW24" s="85"/>
      <c r="BX24" s="85"/>
      <c r="BY24" s="85"/>
      <c r="BZ24" s="85">
        <v>1</v>
      </c>
      <c r="CA24" s="85">
        <v>0</v>
      </c>
      <c r="CB24" s="85">
        <v>3</v>
      </c>
      <c r="CC24" s="85">
        <v>1</v>
      </c>
      <c r="CD24" s="85">
        <v>3</v>
      </c>
      <c r="CE24" s="85">
        <v>1</v>
      </c>
      <c r="CF24" s="85">
        <v>2</v>
      </c>
      <c r="CG24" s="85">
        <v>0</v>
      </c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>
        <v>1</v>
      </c>
      <c r="CS24" s="85">
        <v>1</v>
      </c>
      <c r="CT24" s="85">
        <v>2</v>
      </c>
      <c r="CU24" s="85">
        <v>1</v>
      </c>
      <c r="CV24" s="85">
        <v>1</v>
      </c>
      <c r="CW24" s="85">
        <v>0</v>
      </c>
      <c r="CX24" s="85">
        <v>3</v>
      </c>
      <c r="CY24" s="85">
        <v>0</v>
      </c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>
        <v>1</v>
      </c>
      <c r="DM24" s="85">
        <v>0</v>
      </c>
      <c r="DN24" s="85">
        <v>2</v>
      </c>
      <c r="DO24" s="85">
        <v>0</v>
      </c>
      <c r="DP24" s="85">
        <v>2</v>
      </c>
      <c r="DQ24" s="85">
        <v>2</v>
      </c>
      <c r="DR24" s="85">
        <v>1</v>
      </c>
      <c r="DS24" s="85">
        <v>1</v>
      </c>
      <c r="DT24" s="85"/>
      <c r="DU24" s="85"/>
      <c r="DV24" s="85"/>
      <c r="DW24" s="85"/>
      <c r="DX24" s="85"/>
      <c r="DY24" s="85"/>
      <c r="DZ24" s="85">
        <v>1</v>
      </c>
      <c r="EA24" s="85">
        <v>1</v>
      </c>
      <c r="EB24" s="85"/>
      <c r="EC24" s="85"/>
      <c r="ED24" s="85"/>
      <c r="EE24" s="85"/>
      <c r="EF24" s="85">
        <v>1</v>
      </c>
      <c r="EG24" s="85">
        <v>0</v>
      </c>
      <c r="EH24" s="85">
        <v>3</v>
      </c>
      <c r="EI24" s="85">
        <v>1</v>
      </c>
      <c r="EJ24" s="85">
        <v>5</v>
      </c>
      <c r="EK24" s="85">
        <v>3</v>
      </c>
      <c r="EL24" s="85">
        <v>2</v>
      </c>
      <c r="EM24" s="85">
        <v>2</v>
      </c>
      <c r="EN24" s="86"/>
      <c r="EO24" s="85"/>
      <c r="EP24" s="85"/>
      <c r="EQ24" s="85"/>
      <c r="ER24" s="85"/>
      <c r="ES24" s="85"/>
      <c r="ET24" s="85"/>
      <c r="EU24" s="85"/>
      <c r="EV24" s="86"/>
      <c r="EW24" s="86"/>
      <c r="EX24" s="86">
        <v>1</v>
      </c>
      <c r="EY24" s="86">
        <v>0</v>
      </c>
      <c r="EZ24" s="86">
        <v>3</v>
      </c>
      <c r="FA24" s="86">
        <v>1</v>
      </c>
      <c r="FB24" s="86">
        <v>2</v>
      </c>
      <c r="FC24" s="86">
        <v>1</v>
      </c>
      <c r="FD24" s="86">
        <v>2</v>
      </c>
      <c r="FE24" s="86">
        <v>0</v>
      </c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>
        <v>1</v>
      </c>
      <c r="FQ24" s="86">
        <v>0</v>
      </c>
      <c r="FR24" s="86"/>
      <c r="FS24" s="86"/>
      <c r="FT24" s="86">
        <v>3</v>
      </c>
      <c r="FU24" s="86">
        <v>2</v>
      </c>
      <c r="FV24" s="86">
        <v>7</v>
      </c>
      <c r="FW24" s="86">
        <v>3</v>
      </c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27"/>
      <c r="GQ24" s="27">
        <f t="shared" si="0"/>
        <v>7</v>
      </c>
      <c r="GR24" s="27">
        <f t="shared" si="1"/>
        <v>7</v>
      </c>
      <c r="GS24" s="27">
        <f t="shared" si="2"/>
        <v>8</v>
      </c>
      <c r="GT24" s="27">
        <f t="shared" si="3"/>
        <v>9</v>
      </c>
      <c r="GU24" s="27">
        <f t="shared" si="4"/>
        <v>9</v>
      </c>
      <c r="GV24" s="27">
        <f t="shared" si="5"/>
        <v>8</v>
      </c>
      <c r="GW24" s="27">
        <f t="shared" si="6"/>
        <v>11</v>
      </c>
      <c r="GX24" s="27">
        <f t="shared" si="7"/>
        <v>11</v>
      </c>
      <c r="GY24" s="27">
        <f t="shared" si="8"/>
        <v>11</v>
      </c>
      <c r="GZ24" s="27">
        <f t="shared" si="9"/>
        <v>81</v>
      </c>
      <c r="HA24" s="87" t="str">
        <f>IF(GZ24='Rregjistrimet 9 Vjeçare'!AJ24,"Mire","Gabim")</f>
        <v>Mire</v>
      </c>
      <c r="HB24" s="27">
        <f t="shared" si="10"/>
        <v>2</v>
      </c>
      <c r="HC24" s="27">
        <f t="shared" si="11"/>
        <v>2</v>
      </c>
      <c r="HD24" s="27">
        <f t="shared" si="20"/>
        <v>4</v>
      </c>
      <c r="HE24" s="27">
        <f t="shared" si="13"/>
        <v>4</v>
      </c>
      <c r="HF24" s="27">
        <f t="shared" si="14"/>
        <v>3</v>
      </c>
      <c r="HG24" s="27">
        <f t="shared" si="15"/>
        <v>0</v>
      </c>
      <c r="HH24" s="27">
        <f t="shared" si="16"/>
        <v>4</v>
      </c>
      <c r="HI24" s="27">
        <f t="shared" si="17"/>
        <v>7</v>
      </c>
      <c r="HJ24" s="27">
        <f t="shared" si="18"/>
        <v>5</v>
      </c>
      <c r="HK24" s="27">
        <f t="shared" si="19"/>
        <v>31</v>
      </c>
      <c r="HL24" s="87" t="str">
        <f>IF(HK24='Rregjistrimet 9 Vjeçare'!AK24,"Mire","Gabim")</f>
        <v>Mire</v>
      </c>
    </row>
    <row r="25" spans="1:220" ht="13.5" customHeight="1">
      <c r="A25" s="83" t="s">
        <v>77</v>
      </c>
      <c r="B25" s="35" t="s">
        <v>66</v>
      </c>
      <c r="C25" s="35"/>
      <c r="D25" s="35"/>
      <c r="E25" s="35" t="s">
        <v>255</v>
      </c>
      <c r="F25" s="77" t="s">
        <v>396</v>
      </c>
      <c r="G25" s="35" t="s">
        <v>78</v>
      </c>
      <c r="H25" s="35" t="s">
        <v>78</v>
      </c>
      <c r="I25" s="35" t="s">
        <v>78</v>
      </c>
      <c r="J25" s="35" t="s">
        <v>78</v>
      </c>
      <c r="K25" s="35" t="s">
        <v>596</v>
      </c>
      <c r="L25" s="35" t="s">
        <v>597</v>
      </c>
      <c r="M25" s="77" t="s">
        <v>598</v>
      </c>
      <c r="N25" s="35" t="s">
        <v>599</v>
      </c>
      <c r="O25" s="77" t="s">
        <v>600</v>
      </c>
      <c r="P25" s="35"/>
      <c r="Q25" s="35" t="s">
        <v>601</v>
      </c>
      <c r="R25" s="84"/>
      <c r="S25" s="84"/>
      <c r="T25" s="85">
        <v>7</v>
      </c>
      <c r="U25" s="85">
        <v>3</v>
      </c>
      <c r="V25" s="85"/>
      <c r="W25" s="85"/>
      <c r="X25" s="85">
        <v>2</v>
      </c>
      <c r="Y25" s="85">
        <v>1</v>
      </c>
      <c r="Z25" s="85">
        <v>4</v>
      </c>
      <c r="AA25" s="85">
        <v>2</v>
      </c>
      <c r="AB25" s="85"/>
      <c r="AC25" s="85"/>
      <c r="AD25" s="85"/>
      <c r="AE25" s="85"/>
      <c r="AF25" s="85">
        <v>7</v>
      </c>
      <c r="AG25" s="85">
        <v>4</v>
      </c>
      <c r="AH25" s="85">
        <v>18</v>
      </c>
      <c r="AI25" s="85">
        <v>4</v>
      </c>
      <c r="AJ25" s="85"/>
      <c r="AK25" s="85"/>
      <c r="AL25" s="85"/>
      <c r="AM25" s="85"/>
      <c r="AN25" s="85"/>
      <c r="AO25" s="85"/>
      <c r="AP25" s="85">
        <v>3</v>
      </c>
      <c r="AQ25" s="85">
        <v>0</v>
      </c>
      <c r="AR25" s="85">
        <v>10</v>
      </c>
      <c r="AS25" s="85">
        <v>4</v>
      </c>
      <c r="AT25" s="85"/>
      <c r="AU25" s="85"/>
      <c r="AV25" s="85"/>
      <c r="AW25" s="85"/>
      <c r="AX25" s="85"/>
      <c r="AY25" s="85"/>
      <c r="AZ25" s="85"/>
      <c r="BA25" s="85"/>
      <c r="BB25" s="85">
        <v>6</v>
      </c>
      <c r="BC25" s="85">
        <v>3</v>
      </c>
      <c r="BD25" s="85">
        <v>15</v>
      </c>
      <c r="BE25" s="85">
        <v>9</v>
      </c>
      <c r="BF25" s="86"/>
      <c r="BG25" s="85"/>
      <c r="BH25" s="85"/>
      <c r="BI25" s="85"/>
      <c r="BJ25" s="85"/>
      <c r="BK25" s="85"/>
      <c r="BL25" s="85"/>
      <c r="BM25" s="85"/>
      <c r="BN25" s="85"/>
      <c r="BO25" s="85"/>
      <c r="BP25" s="85">
        <v>4</v>
      </c>
      <c r="BQ25" s="85">
        <v>2</v>
      </c>
      <c r="BR25" s="85">
        <v>7</v>
      </c>
      <c r="BS25" s="85">
        <v>4</v>
      </c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>
        <v>6</v>
      </c>
      <c r="CG25" s="85">
        <v>3</v>
      </c>
      <c r="CH25" s="85">
        <v>5</v>
      </c>
      <c r="CI25" s="85">
        <v>4</v>
      </c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>
        <v>1</v>
      </c>
      <c r="CY25" s="85">
        <v>1</v>
      </c>
      <c r="CZ25" s="85">
        <v>11</v>
      </c>
      <c r="DA25" s="85">
        <v>6</v>
      </c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>
        <v>3</v>
      </c>
      <c r="DS25" s="85">
        <v>3</v>
      </c>
      <c r="DT25" s="85">
        <v>6</v>
      </c>
      <c r="DU25" s="85">
        <v>4</v>
      </c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>
        <v>5</v>
      </c>
      <c r="EM25" s="85">
        <v>2</v>
      </c>
      <c r="EN25" s="86"/>
      <c r="EO25" s="85"/>
      <c r="EP25" s="85"/>
      <c r="EQ25" s="85"/>
      <c r="ER25" s="85"/>
      <c r="ES25" s="85"/>
      <c r="ET25" s="85"/>
      <c r="EU25" s="85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27"/>
      <c r="GQ25" s="27">
        <f t="shared" si="0"/>
        <v>9</v>
      </c>
      <c r="GR25" s="27">
        <f t="shared" si="1"/>
        <v>11</v>
      </c>
      <c r="GS25" s="27">
        <f t="shared" si="2"/>
        <v>21</v>
      </c>
      <c r="GT25" s="27">
        <f t="shared" si="3"/>
        <v>16</v>
      </c>
      <c r="GU25" s="27">
        <f t="shared" si="4"/>
        <v>19</v>
      </c>
      <c r="GV25" s="27">
        <f t="shared" si="5"/>
        <v>13</v>
      </c>
      <c r="GW25" s="27">
        <f t="shared" si="6"/>
        <v>6</v>
      </c>
      <c r="GX25" s="27">
        <f t="shared" si="7"/>
        <v>14</v>
      </c>
      <c r="GY25" s="27">
        <f t="shared" si="8"/>
        <v>11</v>
      </c>
      <c r="GZ25" s="27">
        <f t="shared" si="9"/>
        <v>120</v>
      </c>
      <c r="HA25" s="87" t="str">
        <f>IF(GZ25='Rregjistrimet 9 Vjeçare'!AJ25,"Mire","Gabim")</f>
        <v>Mire</v>
      </c>
      <c r="HB25" s="27">
        <f t="shared" si="10"/>
        <v>4</v>
      </c>
      <c r="HC25" s="27">
        <f t="shared" si="11"/>
        <v>6</v>
      </c>
      <c r="HD25" s="27">
        <f t="shared" si="20"/>
        <v>4</v>
      </c>
      <c r="HE25" s="27">
        <f t="shared" si="13"/>
        <v>7</v>
      </c>
      <c r="HF25" s="27">
        <f t="shared" si="14"/>
        <v>11</v>
      </c>
      <c r="HG25" s="27">
        <f t="shared" si="15"/>
        <v>7</v>
      </c>
      <c r="HH25" s="27">
        <f t="shared" si="16"/>
        <v>5</v>
      </c>
      <c r="HI25" s="27">
        <f t="shared" si="17"/>
        <v>9</v>
      </c>
      <c r="HJ25" s="27">
        <f t="shared" si="18"/>
        <v>6</v>
      </c>
      <c r="HK25" s="27">
        <f t="shared" si="19"/>
        <v>59</v>
      </c>
      <c r="HL25" s="87" t="str">
        <f>IF(HK25='Rregjistrimet 9 Vjeçare'!AK25,"Mire","Gabim")</f>
        <v>Mire</v>
      </c>
    </row>
    <row r="26" spans="1:256" s="88" customFormat="1" ht="13.5" customHeight="1" thickBot="1">
      <c r="A26" s="83" t="s">
        <v>77</v>
      </c>
      <c r="B26" s="35" t="s">
        <v>66</v>
      </c>
      <c r="C26" s="35"/>
      <c r="D26" s="35"/>
      <c r="E26" s="35" t="s">
        <v>256</v>
      </c>
      <c r="F26" s="77" t="s">
        <v>396</v>
      </c>
      <c r="G26" s="35" t="s">
        <v>78</v>
      </c>
      <c r="H26" s="35" t="s">
        <v>78</v>
      </c>
      <c r="I26" s="35" t="s">
        <v>78</v>
      </c>
      <c r="J26" s="35" t="s">
        <v>78</v>
      </c>
      <c r="K26" s="35" t="s">
        <v>596</v>
      </c>
      <c r="L26" s="35" t="s">
        <v>597</v>
      </c>
      <c r="M26" s="77" t="s">
        <v>598</v>
      </c>
      <c r="N26" s="35" t="s">
        <v>599</v>
      </c>
      <c r="O26" s="77" t="s">
        <v>604</v>
      </c>
      <c r="P26" s="35" t="s">
        <v>255</v>
      </c>
      <c r="Q26" s="35" t="s">
        <v>601</v>
      </c>
      <c r="R26" s="84"/>
      <c r="S26" s="84"/>
      <c r="T26" s="85">
        <v>4</v>
      </c>
      <c r="U26" s="85">
        <v>1</v>
      </c>
      <c r="V26" s="85"/>
      <c r="W26" s="85"/>
      <c r="X26" s="85"/>
      <c r="Y26" s="85"/>
      <c r="Z26" s="85">
        <v>6</v>
      </c>
      <c r="AA26" s="85">
        <v>3</v>
      </c>
      <c r="AB26" s="85"/>
      <c r="AC26" s="85"/>
      <c r="AD26" s="85"/>
      <c r="AE26" s="85"/>
      <c r="AF26" s="85"/>
      <c r="AG26" s="85"/>
      <c r="AH26" s="85">
        <v>6</v>
      </c>
      <c r="AI26" s="85">
        <v>5</v>
      </c>
      <c r="AJ26" s="85"/>
      <c r="AK26" s="85"/>
      <c r="AL26" s="85"/>
      <c r="AM26" s="85"/>
      <c r="AN26" s="85"/>
      <c r="AO26" s="85"/>
      <c r="AP26" s="85"/>
      <c r="AQ26" s="85"/>
      <c r="AR26" s="85">
        <v>6</v>
      </c>
      <c r="AS26" s="85">
        <v>3</v>
      </c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>
        <v>6</v>
      </c>
      <c r="BE26" s="85">
        <v>2</v>
      </c>
      <c r="BF26" s="86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>
        <v>3</v>
      </c>
      <c r="BS26" s="85">
        <v>2</v>
      </c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>
        <v>4</v>
      </c>
      <c r="CI26" s="85">
        <v>2</v>
      </c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>
        <v>5</v>
      </c>
      <c r="DA26" s="85">
        <v>1</v>
      </c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>
        <v>5</v>
      </c>
      <c r="DU26" s="85">
        <v>3</v>
      </c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6"/>
      <c r="EO26" s="85"/>
      <c r="EP26" s="85"/>
      <c r="EQ26" s="85"/>
      <c r="ER26" s="85"/>
      <c r="ES26" s="85"/>
      <c r="ET26" s="85"/>
      <c r="EU26" s="85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27"/>
      <c r="GQ26" s="27">
        <f t="shared" si="0"/>
        <v>4</v>
      </c>
      <c r="GR26" s="27">
        <f t="shared" si="1"/>
        <v>6</v>
      </c>
      <c r="GS26" s="27">
        <f t="shared" si="2"/>
        <v>6</v>
      </c>
      <c r="GT26" s="27">
        <f t="shared" si="3"/>
        <v>6</v>
      </c>
      <c r="GU26" s="27">
        <f t="shared" si="4"/>
        <v>6</v>
      </c>
      <c r="GV26" s="27">
        <f t="shared" si="5"/>
        <v>3</v>
      </c>
      <c r="GW26" s="27">
        <f t="shared" si="6"/>
        <v>4</v>
      </c>
      <c r="GX26" s="27">
        <f t="shared" si="7"/>
        <v>5</v>
      </c>
      <c r="GY26" s="27">
        <f t="shared" si="8"/>
        <v>5</v>
      </c>
      <c r="GZ26" s="27">
        <f t="shared" si="9"/>
        <v>45</v>
      </c>
      <c r="HA26" s="87" t="str">
        <f>IF(GZ26='Rregjistrimet 9 Vjeçare'!AJ26,"Mire","Gabim")</f>
        <v>Mire</v>
      </c>
      <c r="HB26" s="27">
        <f t="shared" si="10"/>
        <v>1</v>
      </c>
      <c r="HC26" s="27">
        <f t="shared" si="11"/>
        <v>3</v>
      </c>
      <c r="HD26" s="27">
        <f t="shared" si="20"/>
        <v>5</v>
      </c>
      <c r="HE26" s="27">
        <f t="shared" si="13"/>
        <v>3</v>
      </c>
      <c r="HF26" s="27">
        <f t="shared" si="14"/>
        <v>2</v>
      </c>
      <c r="HG26" s="27">
        <f t="shared" si="15"/>
        <v>2</v>
      </c>
      <c r="HH26" s="27">
        <f t="shared" si="16"/>
        <v>2</v>
      </c>
      <c r="HI26" s="27">
        <f t="shared" si="17"/>
        <v>1</v>
      </c>
      <c r="HJ26" s="27">
        <f t="shared" si="18"/>
        <v>3</v>
      </c>
      <c r="HK26" s="27">
        <f t="shared" si="19"/>
        <v>22</v>
      </c>
      <c r="HL26" s="87" t="str">
        <f>IF(HK26='Rregjistrimet 9 Vjeçare'!AK26,"Mire","Gabim")</f>
        <v>Mire</v>
      </c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20" ht="13.5" customHeight="1">
      <c r="A27" s="83" t="s">
        <v>77</v>
      </c>
      <c r="B27" s="35" t="s">
        <v>66</v>
      </c>
      <c r="C27" s="35"/>
      <c r="D27" s="35"/>
      <c r="E27" s="35" t="s">
        <v>257</v>
      </c>
      <c r="F27" s="77" t="s">
        <v>397</v>
      </c>
      <c r="G27" s="35" t="s">
        <v>78</v>
      </c>
      <c r="H27" s="35" t="s">
        <v>78</v>
      </c>
      <c r="I27" s="35" t="s">
        <v>473</v>
      </c>
      <c r="J27" s="35" t="s">
        <v>474</v>
      </c>
      <c r="K27" s="35" t="s">
        <v>608</v>
      </c>
      <c r="L27" s="35" t="s">
        <v>609</v>
      </c>
      <c r="M27" s="35" t="s">
        <v>598</v>
      </c>
      <c r="N27" s="35" t="s">
        <v>599</v>
      </c>
      <c r="O27" s="35" t="s">
        <v>600</v>
      </c>
      <c r="P27" s="35" t="s">
        <v>610</v>
      </c>
      <c r="Q27" s="35" t="s">
        <v>601</v>
      </c>
      <c r="R27" s="84"/>
      <c r="S27" s="84"/>
      <c r="T27" s="85">
        <v>39</v>
      </c>
      <c r="U27" s="85">
        <v>16</v>
      </c>
      <c r="V27" s="85">
        <v>1</v>
      </c>
      <c r="W27" s="85">
        <v>1</v>
      </c>
      <c r="X27" s="85"/>
      <c r="Y27" s="85"/>
      <c r="Z27" s="85">
        <v>34</v>
      </c>
      <c r="AA27" s="85">
        <v>15</v>
      </c>
      <c r="AB27" s="85"/>
      <c r="AC27" s="85"/>
      <c r="AD27" s="85"/>
      <c r="AE27" s="85"/>
      <c r="AF27" s="85">
        <v>9</v>
      </c>
      <c r="AG27" s="85">
        <v>8</v>
      </c>
      <c r="AH27" s="85">
        <v>33</v>
      </c>
      <c r="AI27" s="85">
        <v>17</v>
      </c>
      <c r="AJ27" s="85"/>
      <c r="AK27" s="85"/>
      <c r="AL27" s="85"/>
      <c r="AM27" s="85"/>
      <c r="AN27" s="85">
        <v>2</v>
      </c>
      <c r="AO27" s="85">
        <v>1</v>
      </c>
      <c r="AP27" s="85">
        <v>8</v>
      </c>
      <c r="AQ27" s="85">
        <v>3</v>
      </c>
      <c r="AR27" s="85">
        <v>29</v>
      </c>
      <c r="AS27" s="85">
        <v>10</v>
      </c>
      <c r="AT27" s="85"/>
      <c r="AU27" s="85"/>
      <c r="AV27" s="85"/>
      <c r="AW27" s="85"/>
      <c r="AX27" s="85"/>
      <c r="AY27" s="85"/>
      <c r="AZ27" s="85"/>
      <c r="BA27" s="85"/>
      <c r="BB27" s="85">
        <v>9</v>
      </c>
      <c r="BC27" s="85">
        <v>5</v>
      </c>
      <c r="BD27" s="85">
        <v>33</v>
      </c>
      <c r="BE27" s="85">
        <v>17</v>
      </c>
      <c r="BF27" s="86"/>
      <c r="BG27" s="85"/>
      <c r="BH27" s="85"/>
      <c r="BI27" s="85"/>
      <c r="BJ27" s="85"/>
      <c r="BK27" s="85"/>
      <c r="BL27" s="85"/>
      <c r="BM27" s="85"/>
      <c r="BN27" s="85"/>
      <c r="BO27" s="85"/>
      <c r="BP27" s="85">
        <v>13</v>
      </c>
      <c r="BQ27" s="85">
        <v>4</v>
      </c>
      <c r="BR27" s="85">
        <v>42</v>
      </c>
      <c r="BS27" s="85">
        <v>21</v>
      </c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>
        <v>1</v>
      </c>
      <c r="CE27" s="85">
        <v>1</v>
      </c>
      <c r="CF27" s="85">
        <v>10</v>
      </c>
      <c r="CG27" s="85">
        <v>7</v>
      </c>
      <c r="CH27" s="85">
        <v>44</v>
      </c>
      <c r="CI27" s="85">
        <v>11</v>
      </c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>
        <v>9</v>
      </c>
      <c r="CY27" s="85">
        <v>4</v>
      </c>
      <c r="CZ27" s="85">
        <v>40</v>
      </c>
      <c r="DA27" s="85">
        <v>24</v>
      </c>
      <c r="DB27" s="85">
        <v>2</v>
      </c>
      <c r="DC27" s="85">
        <v>2</v>
      </c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>
        <v>7</v>
      </c>
      <c r="DS27" s="85">
        <v>3</v>
      </c>
      <c r="DT27" s="85">
        <v>42</v>
      </c>
      <c r="DU27" s="85">
        <v>26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v>1</v>
      </c>
      <c r="EK27" s="85">
        <v>1</v>
      </c>
      <c r="EL27" s="85">
        <v>17</v>
      </c>
      <c r="EM27" s="85">
        <v>6</v>
      </c>
      <c r="EN27" s="86"/>
      <c r="EO27" s="85"/>
      <c r="EP27" s="85"/>
      <c r="EQ27" s="85"/>
      <c r="ER27" s="85"/>
      <c r="ES27" s="85"/>
      <c r="ET27" s="85"/>
      <c r="EU27" s="85"/>
      <c r="EV27" s="86"/>
      <c r="EW27" s="86"/>
      <c r="EX27" s="86"/>
      <c r="EY27" s="86"/>
      <c r="EZ27" s="86"/>
      <c r="FA27" s="86"/>
      <c r="FB27" s="86"/>
      <c r="FC27" s="86"/>
      <c r="FD27" s="86">
        <v>1</v>
      </c>
      <c r="FE27" s="86">
        <v>1</v>
      </c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27"/>
      <c r="GQ27" s="27">
        <f t="shared" si="0"/>
        <v>39</v>
      </c>
      <c r="GR27" s="27">
        <f t="shared" si="1"/>
        <v>46</v>
      </c>
      <c r="GS27" s="27">
        <f t="shared" si="2"/>
        <v>41</v>
      </c>
      <c r="GT27" s="27">
        <f t="shared" si="3"/>
        <v>38</v>
      </c>
      <c r="GU27" s="27">
        <f t="shared" si="4"/>
        <v>47</v>
      </c>
      <c r="GV27" s="27">
        <f t="shared" si="5"/>
        <v>52</v>
      </c>
      <c r="GW27" s="27">
        <f t="shared" si="6"/>
        <v>53</v>
      </c>
      <c r="GX27" s="27">
        <f t="shared" si="7"/>
        <v>48</v>
      </c>
      <c r="GY27" s="27">
        <f t="shared" si="8"/>
        <v>62</v>
      </c>
      <c r="GZ27" s="27">
        <f t="shared" si="9"/>
        <v>426</v>
      </c>
      <c r="HA27" s="87" t="str">
        <f>IF(GZ27='Rregjistrimet 9 Vjeçare'!AJ27,"Mire","Gabim")</f>
        <v>Mire</v>
      </c>
      <c r="HB27" s="27">
        <f t="shared" si="10"/>
        <v>16</v>
      </c>
      <c r="HC27" s="27">
        <f t="shared" si="11"/>
        <v>25</v>
      </c>
      <c r="HD27" s="27">
        <f t="shared" si="20"/>
        <v>20</v>
      </c>
      <c r="HE27" s="27">
        <f t="shared" si="13"/>
        <v>15</v>
      </c>
      <c r="HF27" s="27">
        <f t="shared" si="14"/>
        <v>22</v>
      </c>
      <c r="HG27" s="27">
        <f t="shared" si="15"/>
        <v>28</v>
      </c>
      <c r="HH27" s="27">
        <f t="shared" si="16"/>
        <v>15</v>
      </c>
      <c r="HI27" s="27">
        <f t="shared" si="17"/>
        <v>28</v>
      </c>
      <c r="HJ27" s="27">
        <f t="shared" si="18"/>
        <v>35</v>
      </c>
      <c r="HK27" s="27">
        <f t="shared" si="19"/>
        <v>204</v>
      </c>
      <c r="HL27" s="87" t="str">
        <f>IF(HK27='Rregjistrimet 9 Vjeçare'!AK27,"Mire","Gabim")</f>
        <v>Mire</v>
      </c>
    </row>
    <row r="28" spans="1:220" ht="13.5" customHeight="1">
      <c r="A28" s="83" t="s">
        <v>77</v>
      </c>
      <c r="B28" s="35" t="s">
        <v>66</v>
      </c>
      <c r="C28" s="35"/>
      <c r="D28" s="35"/>
      <c r="E28" s="35" t="s">
        <v>258</v>
      </c>
      <c r="F28" s="77" t="s">
        <v>398</v>
      </c>
      <c r="G28" s="35" t="s">
        <v>78</v>
      </c>
      <c r="H28" s="35" t="s">
        <v>78</v>
      </c>
      <c r="I28" s="35" t="s">
        <v>473</v>
      </c>
      <c r="J28" s="35" t="s">
        <v>475</v>
      </c>
      <c r="K28" s="35" t="s">
        <v>608</v>
      </c>
      <c r="L28" s="35" t="s">
        <v>609</v>
      </c>
      <c r="M28" s="35" t="s">
        <v>598</v>
      </c>
      <c r="N28" s="35" t="s">
        <v>599</v>
      </c>
      <c r="O28" s="35" t="s">
        <v>600</v>
      </c>
      <c r="P28" s="35"/>
      <c r="Q28" s="35" t="s">
        <v>601</v>
      </c>
      <c r="R28" s="84"/>
      <c r="S28" s="84"/>
      <c r="T28" s="85">
        <v>29</v>
      </c>
      <c r="U28" s="85">
        <v>14</v>
      </c>
      <c r="V28" s="85"/>
      <c r="W28" s="85"/>
      <c r="X28" s="85">
        <v>6</v>
      </c>
      <c r="Y28" s="85">
        <v>3</v>
      </c>
      <c r="Z28" s="85">
        <v>32</v>
      </c>
      <c r="AA28" s="85">
        <v>15</v>
      </c>
      <c r="AB28" s="85"/>
      <c r="AC28" s="85"/>
      <c r="AD28" s="85"/>
      <c r="AE28" s="85"/>
      <c r="AF28" s="85">
        <v>8</v>
      </c>
      <c r="AG28" s="85">
        <v>5</v>
      </c>
      <c r="AH28" s="85">
        <v>21</v>
      </c>
      <c r="AI28" s="85">
        <v>11</v>
      </c>
      <c r="AJ28" s="85"/>
      <c r="AK28" s="85"/>
      <c r="AL28" s="85"/>
      <c r="AM28" s="85"/>
      <c r="AN28" s="85"/>
      <c r="AO28" s="85"/>
      <c r="AP28" s="85">
        <v>14</v>
      </c>
      <c r="AQ28" s="85">
        <v>9</v>
      </c>
      <c r="AR28" s="85">
        <v>27</v>
      </c>
      <c r="AS28" s="85">
        <v>12</v>
      </c>
      <c r="AT28" s="85"/>
      <c r="AU28" s="85"/>
      <c r="AV28" s="85"/>
      <c r="AW28" s="85"/>
      <c r="AX28" s="85"/>
      <c r="AY28" s="85"/>
      <c r="AZ28" s="85"/>
      <c r="BA28" s="85"/>
      <c r="BB28" s="85">
        <v>14</v>
      </c>
      <c r="BC28" s="85">
        <v>6</v>
      </c>
      <c r="BD28" s="85">
        <v>27</v>
      </c>
      <c r="BE28" s="85">
        <v>14</v>
      </c>
      <c r="BF28" s="86"/>
      <c r="BG28" s="85"/>
      <c r="BH28" s="85"/>
      <c r="BI28" s="85"/>
      <c r="BJ28" s="85"/>
      <c r="BK28" s="85"/>
      <c r="BL28" s="85"/>
      <c r="BM28" s="85"/>
      <c r="BN28" s="85">
        <v>1</v>
      </c>
      <c r="BO28" s="85">
        <v>1</v>
      </c>
      <c r="BP28" s="85">
        <v>9</v>
      </c>
      <c r="BQ28" s="85">
        <v>5</v>
      </c>
      <c r="BR28" s="85">
        <v>19</v>
      </c>
      <c r="BS28" s="85">
        <v>10</v>
      </c>
      <c r="BT28" s="85"/>
      <c r="BU28" s="85"/>
      <c r="BV28" s="85"/>
      <c r="BW28" s="85"/>
      <c r="BX28" s="85"/>
      <c r="BY28" s="85"/>
      <c r="BZ28" s="85">
        <v>2</v>
      </c>
      <c r="CA28" s="85">
        <v>1</v>
      </c>
      <c r="CB28" s="85"/>
      <c r="CC28" s="85"/>
      <c r="CD28" s="85">
        <v>1</v>
      </c>
      <c r="CE28" s="85">
        <v>0</v>
      </c>
      <c r="CF28" s="85">
        <v>20</v>
      </c>
      <c r="CG28" s="85">
        <v>5</v>
      </c>
      <c r="CH28" s="85">
        <v>33</v>
      </c>
      <c r="CI28" s="85">
        <v>17</v>
      </c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>
        <v>1</v>
      </c>
      <c r="CU28" s="85">
        <v>0</v>
      </c>
      <c r="CV28" s="85"/>
      <c r="CW28" s="85"/>
      <c r="CX28" s="85">
        <v>13</v>
      </c>
      <c r="CY28" s="85">
        <v>7</v>
      </c>
      <c r="CZ28" s="85">
        <v>26</v>
      </c>
      <c r="DA28" s="85">
        <v>14</v>
      </c>
      <c r="DB28" s="85"/>
      <c r="DC28" s="85"/>
      <c r="DD28" s="85"/>
      <c r="DE28" s="85"/>
      <c r="DF28" s="85"/>
      <c r="DG28" s="85"/>
      <c r="DH28" s="85"/>
      <c r="DI28" s="85"/>
      <c r="DJ28" s="85">
        <v>1</v>
      </c>
      <c r="DK28" s="85">
        <v>0</v>
      </c>
      <c r="DL28" s="85">
        <v>1</v>
      </c>
      <c r="DM28" s="85">
        <v>0</v>
      </c>
      <c r="DN28" s="85">
        <v>1</v>
      </c>
      <c r="DO28" s="85">
        <v>1</v>
      </c>
      <c r="DP28" s="85">
        <v>1</v>
      </c>
      <c r="DQ28" s="85">
        <v>0</v>
      </c>
      <c r="DR28" s="85">
        <v>11</v>
      </c>
      <c r="DS28" s="85">
        <v>4</v>
      </c>
      <c r="DT28" s="85">
        <v>27</v>
      </c>
      <c r="DU28" s="85">
        <v>12</v>
      </c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>
        <v>2</v>
      </c>
      <c r="EI28" s="85">
        <v>1</v>
      </c>
      <c r="EJ28" s="85">
        <v>1</v>
      </c>
      <c r="EK28" s="85">
        <v>0</v>
      </c>
      <c r="EL28" s="85">
        <v>13</v>
      </c>
      <c r="EM28" s="85">
        <v>6</v>
      </c>
      <c r="EN28" s="86"/>
      <c r="EO28" s="85"/>
      <c r="EP28" s="85"/>
      <c r="EQ28" s="85"/>
      <c r="ER28" s="85"/>
      <c r="ES28" s="85"/>
      <c r="ET28" s="85"/>
      <c r="EU28" s="85"/>
      <c r="EV28" s="86"/>
      <c r="EW28" s="86"/>
      <c r="EX28" s="86"/>
      <c r="EY28" s="86"/>
      <c r="EZ28" s="86"/>
      <c r="FA28" s="86"/>
      <c r="FB28" s="86"/>
      <c r="FC28" s="86"/>
      <c r="FD28" s="86">
        <v>1</v>
      </c>
      <c r="FE28" s="86">
        <v>1</v>
      </c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27"/>
      <c r="GQ28" s="27">
        <f t="shared" si="0"/>
        <v>35</v>
      </c>
      <c r="GR28" s="27">
        <f t="shared" si="1"/>
        <v>40</v>
      </c>
      <c r="GS28" s="27">
        <f t="shared" si="2"/>
        <v>37</v>
      </c>
      <c r="GT28" s="27">
        <f t="shared" si="3"/>
        <v>43</v>
      </c>
      <c r="GU28" s="27">
        <f t="shared" si="4"/>
        <v>39</v>
      </c>
      <c r="GV28" s="27">
        <f t="shared" si="5"/>
        <v>40</v>
      </c>
      <c r="GW28" s="27">
        <f t="shared" si="6"/>
        <v>49</v>
      </c>
      <c r="GX28" s="27">
        <f t="shared" si="7"/>
        <v>38</v>
      </c>
      <c r="GY28" s="27">
        <f t="shared" si="8"/>
        <v>41</v>
      </c>
      <c r="GZ28" s="27">
        <f t="shared" si="9"/>
        <v>362</v>
      </c>
      <c r="HA28" s="87" t="str">
        <f>IF(GZ28='Rregjistrimet 9 Vjeçare'!AJ28,"Mire","Gabim")</f>
        <v>Mire</v>
      </c>
      <c r="HB28" s="27">
        <f t="shared" si="10"/>
        <v>17</v>
      </c>
      <c r="HC28" s="27">
        <f t="shared" si="11"/>
        <v>20</v>
      </c>
      <c r="HD28" s="27">
        <f t="shared" si="20"/>
        <v>21</v>
      </c>
      <c r="HE28" s="27">
        <f t="shared" si="13"/>
        <v>19</v>
      </c>
      <c r="HF28" s="27">
        <f t="shared" si="14"/>
        <v>19</v>
      </c>
      <c r="HG28" s="27">
        <f t="shared" si="15"/>
        <v>16</v>
      </c>
      <c r="HH28" s="27">
        <f t="shared" si="16"/>
        <v>25</v>
      </c>
      <c r="HI28" s="27">
        <f t="shared" si="17"/>
        <v>18</v>
      </c>
      <c r="HJ28" s="27">
        <f t="shared" si="18"/>
        <v>19</v>
      </c>
      <c r="HK28" s="27">
        <f t="shared" si="19"/>
        <v>174</v>
      </c>
      <c r="HL28" s="87" t="str">
        <f>IF(HK28='Rregjistrimet 9 Vjeçare'!AK28,"Mire","Gabim")</f>
        <v>Mire</v>
      </c>
    </row>
    <row r="29" spans="1:220" ht="13.5" customHeight="1">
      <c r="A29" s="83" t="s">
        <v>77</v>
      </c>
      <c r="B29" s="35" t="s">
        <v>66</v>
      </c>
      <c r="C29" s="35"/>
      <c r="D29" s="35"/>
      <c r="E29" s="35" t="s">
        <v>259</v>
      </c>
      <c r="F29" s="77" t="s">
        <v>469</v>
      </c>
      <c r="G29" s="35" t="s">
        <v>78</v>
      </c>
      <c r="H29" s="35" t="s">
        <v>78</v>
      </c>
      <c r="I29" s="35" t="s">
        <v>473</v>
      </c>
      <c r="J29" s="35" t="s">
        <v>476</v>
      </c>
      <c r="K29" s="35" t="s">
        <v>608</v>
      </c>
      <c r="L29" s="35" t="s">
        <v>609</v>
      </c>
      <c r="M29" s="35" t="s">
        <v>598</v>
      </c>
      <c r="N29" s="35" t="s">
        <v>599</v>
      </c>
      <c r="O29" s="35" t="s">
        <v>600</v>
      </c>
      <c r="P29" s="35"/>
      <c r="Q29" s="35" t="s">
        <v>601</v>
      </c>
      <c r="R29" s="84">
        <v>1</v>
      </c>
      <c r="S29" s="84">
        <v>1</v>
      </c>
      <c r="T29" s="85">
        <v>43</v>
      </c>
      <c r="U29" s="85">
        <v>19</v>
      </c>
      <c r="V29" s="85">
        <v>1</v>
      </c>
      <c r="W29" s="85">
        <v>1</v>
      </c>
      <c r="X29" s="85">
        <v>11</v>
      </c>
      <c r="Y29" s="85">
        <v>3</v>
      </c>
      <c r="Z29" s="85">
        <v>40</v>
      </c>
      <c r="AA29" s="85">
        <v>24</v>
      </c>
      <c r="AB29" s="85"/>
      <c r="AC29" s="85"/>
      <c r="AD29" s="85"/>
      <c r="AE29" s="85"/>
      <c r="AF29" s="85">
        <v>20</v>
      </c>
      <c r="AG29" s="85">
        <v>7</v>
      </c>
      <c r="AH29" s="85">
        <v>39</v>
      </c>
      <c r="AI29" s="85">
        <v>25</v>
      </c>
      <c r="AJ29" s="85"/>
      <c r="AK29" s="85"/>
      <c r="AL29" s="85"/>
      <c r="AM29" s="85"/>
      <c r="AN29" s="85"/>
      <c r="AO29" s="85"/>
      <c r="AP29" s="85">
        <v>22</v>
      </c>
      <c r="AQ29" s="85">
        <v>8</v>
      </c>
      <c r="AR29" s="85">
        <v>36</v>
      </c>
      <c r="AS29" s="85">
        <v>17</v>
      </c>
      <c r="AT29" s="85"/>
      <c r="AU29" s="85"/>
      <c r="AV29" s="85"/>
      <c r="AW29" s="85"/>
      <c r="AX29" s="85"/>
      <c r="AY29" s="85"/>
      <c r="AZ29" s="85">
        <v>3</v>
      </c>
      <c r="BA29" s="85">
        <v>1</v>
      </c>
      <c r="BB29" s="85">
        <v>15</v>
      </c>
      <c r="BC29" s="85">
        <v>8</v>
      </c>
      <c r="BD29" s="85">
        <v>30</v>
      </c>
      <c r="BE29" s="85">
        <v>19</v>
      </c>
      <c r="BF29" s="86"/>
      <c r="BG29" s="85"/>
      <c r="BH29" s="85"/>
      <c r="BI29" s="85"/>
      <c r="BJ29" s="85"/>
      <c r="BK29" s="85"/>
      <c r="BL29" s="85"/>
      <c r="BM29" s="85"/>
      <c r="BN29" s="85">
        <v>3</v>
      </c>
      <c r="BO29" s="85">
        <v>0</v>
      </c>
      <c r="BP29" s="85">
        <v>19</v>
      </c>
      <c r="BQ29" s="85">
        <v>8</v>
      </c>
      <c r="BR29" s="85">
        <v>31</v>
      </c>
      <c r="BS29" s="85">
        <v>11</v>
      </c>
      <c r="BT29" s="85"/>
      <c r="BU29" s="85"/>
      <c r="BV29" s="85"/>
      <c r="BW29" s="85"/>
      <c r="BX29" s="85"/>
      <c r="BY29" s="85"/>
      <c r="BZ29" s="85"/>
      <c r="CA29" s="85"/>
      <c r="CB29" s="85">
        <v>3</v>
      </c>
      <c r="CC29" s="85">
        <v>1</v>
      </c>
      <c r="CD29" s="85">
        <v>2</v>
      </c>
      <c r="CE29" s="85">
        <v>1</v>
      </c>
      <c r="CF29" s="85">
        <v>34</v>
      </c>
      <c r="CG29" s="85">
        <v>19</v>
      </c>
      <c r="CH29" s="85">
        <v>14</v>
      </c>
      <c r="CI29" s="85">
        <v>10</v>
      </c>
      <c r="CJ29" s="85"/>
      <c r="CK29" s="85"/>
      <c r="CL29" s="85"/>
      <c r="CM29" s="85"/>
      <c r="CN29" s="85"/>
      <c r="CO29" s="85"/>
      <c r="CP29" s="85"/>
      <c r="CQ29" s="85"/>
      <c r="CR29" s="85">
        <v>1</v>
      </c>
      <c r="CS29" s="85">
        <v>1</v>
      </c>
      <c r="CT29" s="85"/>
      <c r="CU29" s="85"/>
      <c r="CV29" s="85"/>
      <c r="CW29" s="85"/>
      <c r="CX29" s="85">
        <v>53</v>
      </c>
      <c r="CY29" s="85">
        <v>22</v>
      </c>
      <c r="CZ29" s="85">
        <v>25</v>
      </c>
      <c r="DA29" s="85">
        <v>10</v>
      </c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>
        <v>51</v>
      </c>
      <c r="DS29" s="85">
        <v>26</v>
      </c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>
        <v>59</v>
      </c>
      <c r="EM29" s="85">
        <v>42</v>
      </c>
      <c r="EN29" s="86"/>
      <c r="EO29" s="85"/>
      <c r="EP29" s="85"/>
      <c r="EQ29" s="85"/>
      <c r="ER29" s="85"/>
      <c r="ES29" s="85"/>
      <c r="ET29" s="85"/>
      <c r="EU29" s="85"/>
      <c r="EV29" s="86"/>
      <c r="EW29" s="86"/>
      <c r="EX29" s="86"/>
      <c r="EY29" s="86"/>
      <c r="EZ29" s="86"/>
      <c r="FA29" s="86"/>
      <c r="FB29" s="86"/>
      <c r="FC29" s="86"/>
      <c r="FD29" s="86">
        <v>8</v>
      </c>
      <c r="FE29" s="86">
        <v>3</v>
      </c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27"/>
      <c r="GQ29" s="27">
        <f t="shared" si="0"/>
        <v>55</v>
      </c>
      <c r="GR29" s="27">
        <f t="shared" si="1"/>
        <v>61</v>
      </c>
      <c r="GS29" s="27">
        <f t="shared" si="2"/>
        <v>64</v>
      </c>
      <c r="GT29" s="27">
        <f t="shared" si="3"/>
        <v>58</v>
      </c>
      <c r="GU29" s="27">
        <f t="shared" si="4"/>
        <v>51</v>
      </c>
      <c r="GV29" s="27">
        <f t="shared" si="5"/>
        <v>65</v>
      </c>
      <c r="GW29" s="27">
        <f t="shared" si="6"/>
        <v>67</v>
      </c>
      <c r="GX29" s="27">
        <f t="shared" si="7"/>
        <v>76</v>
      </c>
      <c r="GY29" s="27">
        <f t="shared" si="8"/>
        <v>67</v>
      </c>
      <c r="GZ29" s="27">
        <f t="shared" si="9"/>
        <v>564</v>
      </c>
      <c r="HA29" s="87" t="str">
        <f>IF(GZ29='Rregjistrimet 9 Vjeçare'!AJ29,"Mire","Gabim")</f>
        <v>Mire</v>
      </c>
      <c r="HB29" s="27">
        <f t="shared" si="10"/>
        <v>23</v>
      </c>
      <c r="HC29" s="27">
        <f t="shared" si="11"/>
        <v>32</v>
      </c>
      <c r="HD29" s="27">
        <f t="shared" si="20"/>
        <v>34</v>
      </c>
      <c r="HE29" s="27">
        <f t="shared" si="13"/>
        <v>27</v>
      </c>
      <c r="HF29" s="27">
        <f t="shared" si="14"/>
        <v>28</v>
      </c>
      <c r="HG29" s="27">
        <f t="shared" si="15"/>
        <v>30</v>
      </c>
      <c r="HH29" s="27">
        <f t="shared" si="16"/>
        <v>32</v>
      </c>
      <c r="HI29" s="27">
        <f t="shared" si="17"/>
        <v>36</v>
      </c>
      <c r="HJ29" s="27">
        <f t="shared" si="18"/>
        <v>45</v>
      </c>
      <c r="HK29" s="27">
        <f t="shared" si="19"/>
        <v>287</v>
      </c>
      <c r="HL29" s="87" t="str">
        <f>IF(HK29='Rregjistrimet 9 Vjeçare'!AK29,"Mire","Gabim")</f>
        <v>Mire</v>
      </c>
    </row>
    <row r="30" spans="1:220" ht="13.5" customHeight="1">
      <c r="A30" s="83" t="s">
        <v>77</v>
      </c>
      <c r="B30" s="35" t="s">
        <v>66</v>
      </c>
      <c r="C30" s="35"/>
      <c r="D30" s="35"/>
      <c r="E30" s="35" t="s">
        <v>260</v>
      </c>
      <c r="F30" s="77" t="s">
        <v>399</v>
      </c>
      <c r="G30" s="35" t="s">
        <v>78</v>
      </c>
      <c r="H30" s="35" t="s">
        <v>78</v>
      </c>
      <c r="I30" s="35" t="s">
        <v>473</v>
      </c>
      <c r="J30" s="35" t="s">
        <v>477</v>
      </c>
      <c r="K30" s="35" t="s">
        <v>608</v>
      </c>
      <c r="L30" s="35" t="s">
        <v>609</v>
      </c>
      <c r="M30" s="35" t="s">
        <v>598</v>
      </c>
      <c r="N30" s="35" t="s">
        <v>599</v>
      </c>
      <c r="O30" s="35" t="s">
        <v>600</v>
      </c>
      <c r="P30" s="35" t="s">
        <v>610</v>
      </c>
      <c r="Q30" s="35" t="s">
        <v>601</v>
      </c>
      <c r="R30" s="84">
        <v>3</v>
      </c>
      <c r="S30" s="84">
        <v>2</v>
      </c>
      <c r="T30" s="85">
        <v>18</v>
      </c>
      <c r="U30" s="85">
        <v>5</v>
      </c>
      <c r="V30" s="85"/>
      <c r="W30" s="85"/>
      <c r="X30" s="85">
        <v>1</v>
      </c>
      <c r="Y30" s="85">
        <v>1</v>
      </c>
      <c r="Z30" s="85">
        <v>22</v>
      </c>
      <c r="AA30" s="85">
        <v>7</v>
      </c>
      <c r="AB30" s="85"/>
      <c r="AC30" s="85"/>
      <c r="AD30" s="85"/>
      <c r="AE30" s="85"/>
      <c r="AF30" s="85">
        <v>12</v>
      </c>
      <c r="AG30" s="85">
        <v>6</v>
      </c>
      <c r="AH30" s="85">
        <v>28</v>
      </c>
      <c r="AI30" s="85">
        <v>12</v>
      </c>
      <c r="AJ30" s="85"/>
      <c r="AK30" s="85"/>
      <c r="AL30" s="85"/>
      <c r="AM30" s="85"/>
      <c r="AN30" s="85"/>
      <c r="AO30" s="85"/>
      <c r="AP30" s="85">
        <v>4</v>
      </c>
      <c r="AQ30" s="85">
        <v>3</v>
      </c>
      <c r="AR30" s="85">
        <v>21</v>
      </c>
      <c r="AS30" s="85">
        <v>12</v>
      </c>
      <c r="AT30" s="85"/>
      <c r="AU30" s="85"/>
      <c r="AV30" s="85"/>
      <c r="AW30" s="85"/>
      <c r="AX30" s="85"/>
      <c r="AY30" s="85"/>
      <c r="AZ30" s="85"/>
      <c r="BA30" s="85"/>
      <c r="BB30" s="85">
        <v>6</v>
      </c>
      <c r="BC30" s="85">
        <v>2</v>
      </c>
      <c r="BD30" s="85">
        <v>20</v>
      </c>
      <c r="BE30" s="85">
        <v>10</v>
      </c>
      <c r="BF30" s="86"/>
      <c r="BG30" s="85"/>
      <c r="BH30" s="85"/>
      <c r="BI30" s="85"/>
      <c r="BJ30" s="85"/>
      <c r="BK30" s="85"/>
      <c r="BL30" s="85"/>
      <c r="BM30" s="85"/>
      <c r="BN30" s="85"/>
      <c r="BO30" s="85"/>
      <c r="BP30" s="85">
        <v>5</v>
      </c>
      <c r="BQ30" s="85">
        <v>3</v>
      </c>
      <c r="BR30" s="85">
        <v>21</v>
      </c>
      <c r="BS30" s="85">
        <v>14</v>
      </c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>
        <v>9</v>
      </c>
      <c r="CG30" s="85">
        <v>1</v>
      </c>
      <c r="CH30" s="85">
        <v>27</v>
      </c>
      <c r="CI30" s="85">
        <v>14</v>
      </c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>
        <v>3</v>
      </c>
      <c r="CW30" s="85">
        <v>0</v>
      </c>
      <c r="CX30" s="85">
        <v>8</v>
      </c>
      <c r="CY30" s="85">
        <v>4</v>
      </c>
      <c r="CZ30" s="85">
        <v>21</v>
      </c>
      <c r="DA30" s="85">
        <v>11</v>
      </c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>
        <v>3</v>
      </c>
      <c r="DO30" s="85">
        <v>0</v>
      </c>
      <c r="DP30" s="85"/>
      <c r="DQ30" s="85"/>
      <c r="DR30" s="85">
        <v>14</v>
      </c>
      <c r="DS30" s="85">
        <v>8</v>
      </c>
      <c r="DT30" s="85">
        <v>21</v>
      </c>
      <c r="DU30" s="85">
        <v>9</v>
      </c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v>1</v>
      </c>
      <c r="EI30" s="85">
        <v>1</v>
      </c>
      <c r="EJ30" s="85">
        <v>2</v>
      </c>
      <c r="EK30" s="85">
        <v>0</v>
      </c>
      <c r="EL30" s="85">
        <v>10</v>
      </c>
      <c r="EM30" s="85">
        <v>5</v>
      </c>
      <c r="EN30" s="86"/>
      <c r="EO30" s="85"/>
      <c r="EP30" s="85"/>
      <c r="EQ30" s="85"/>
      <c r="ER30" s="85"/>
      <c r="ES30" s="85"/>
      <c r="ET30" s="85"/>
      <c r="EU30" s="85"/>
      <c r="EV30" s="86"/>
      <c r="EW30" s="86"/>
      <c r="EX30" s="86"/>
      <c r="EY30" s="86"/>
      <c r="EZ30" s="86">
        <v>1</v>
      </c>
      <c r="FA30" s="86">
        <v>1</v>
      </c>
      <c r="FB30" s="86">
        <v>1</v>
      </c>
      <c r="FC30" s="86">
        <v>0</v>
      </c>
      <c r="FD30" s="86">
        <v>1</v>
      </c>
      <c r="FE30" s="86">
        <v>0</v>
      </c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27"/>
      <c r="GQ30" s="27">
        <f t="shared" si="0"/>
        <v>22</v>
      </c>
      <c r="GR30" s="27">
        <f t="shared" si="1"/>
        <v>34</v>
      </c>
      <c r="GS30" s="27">
        <f t="shared" si="2"/>
        <v>32</v>
      </c>
      <c r="GT30" s="27">
        <f t="shared" si="3"/>
        <v>27</v>
      </c>
      <c r="GU30" s="27">
        <f t="shared" si="4"/>
        <v>25</v>
      </c>
      <c r="GV30" s="27">
        <f t="shared" si="5"/>
        <v>36</v>
      </c>
      <c r="GW30" s="27">
        <f t="shared" si="6"/>
        <v>37</v>
      </c>
      <c r="GX30" s="27">
        <f t="shared" si="7"/>
        <v>38</v>
      </c>
      <c r="GY30" s="27">
        <f t="shared" si="8"/>
        <v>32</v>
      </c>
      <c r="GZ30" s="27">
        <f t="shared" si="9"/>
        <v>283</v>
      </c>
      <c r="HA30" s="87" t="str">
        <f>IF(GZ30='Rregjistrimet 9 Vjeçare'!AJ30,"Mire","Gabim")</f>
        <v>Mire</v>
      </c>
      <c r="HB30" s="27">
        <f t="shared" si="10"/>
        <v>8</v>
      </c>
      <c r="HC30" s="27">
        <f t="shared" si="11"/>
        <v>13</v>
      </c>
      <c r="HD30" s="27">
        <f t="shared" si="20"/>
        <v>15</v>
      </c>
      <c r="HE30" s="27">
        <f t="shared" si="13"/>
        <v>14</v>
      </c>
      <c r="HF30" s="27">
        <f t="shared" si="14"/>
        <v>13</v>
      </c>
      <c r="HG30" s="27">
        <f t="shared" si="15"/>
        <v>15</v>
      </c>
      <c r="HH30" s="27">
        <f t="shared" si="16"/>
        <v>20</v>
      </c>
      <c r="HI30" s="27">
        <f t="shared" si="17"/>
        <v>19</v>
      </c>
      <c r="HJ30" s="27">
        <f t="shared" si="18"/>
        <v>14</v>
      </c>
      <c r="HK30" s="27">
        <f t="shared" si="19"/>
        <v>131</v>
      </c>
      <c r="HL30" s="87" t="str">
        <f>IF(HK30='Rregjistrimet 9 Vjeçare'!AK30,"Mire","Gabim")</f>
        <v>Mire</v>
      </c>
    </row>
    <row r="31" spans="1:220" ht="13.5" customHeight="1">
      <c r="A31" s="83" t="s">
        <v>77</v>
      </c>
      <c r="B31" s="35" t="s">
        <v>66</v>
      </c>
      <c r="C31" s="35"/>
      <c r="D31" s="35"/>
      <c r="E31" s="35" t="s">
        <v>261</v>
      </c>
      <c r="F31" s="77" t="s">
        <v>400</v>
      </c>
      <c r="G31" s="35" t="s">
        <v>78</v>
      </c>
      <c r="H31" s="35" t="s">
        <v>78</v>
      </c>
      <c r="I31" s="35" t="s">
        <v>473</v>
      </c>
      <c r="J31" s="35" t="s">
        <v>478</v>
      </c>
      <c r="K31" s="35" t="s">
        <v>608</v>
      </c>
      <c r="L31" s="35" t="s">
        <v>609</v>
      </c>
      <c r="M31" s="35" t="s">
        <v>598</v>
      </c>
      <c r="N31" s="35" t="s">
        <v>599</v>
      </c>
      <c r="O31" s="35" t="s">
        <v>600</v>
      </c>
      <c r="P31" s="35"/>
      <c r="Q31" s="35" t="s">
        <v>601</v>
      </c>
      <c r="R31" s="84"/>
      <c r="S31" s="84"/>
      <c r="T31" s="85">
        <v>75</v>
      </c>
      <c r="U31" s="85">
        <v>38</v>
      </c>
      <c r="V31" s="85"/>
      <c r="W31" s="85"/>
      <c r="X31" s="85"/>
      <c r="Y31" s="85"/>
      <c r="Z31" s="85">
        <v>52</v>
      </c>
      <c r="AA31" s="85">
        <v>24</v>
      </c>
      <c r="AB31" s="85"/>
      <c r="AC31" s="85"/>
      <c r="AD31" s="85"/>
      <c r="AE31" s="85"/>
      <c r="AF31" s="85"/>
      <c r="AG31" s="85"/>
      <c r="AH31" s="85">
        <v>61</v>
      </c>
      <c r="AI31" s="85">
        <v>23</v>
      </c>
      <c r="AJ31" s="85"/>
      <c r="AK31" s="85"/>
      <c r="AL31" s="85"/>
      <c r="AM31" s="85"/>
      <c r="AN31" s="85"/>
      <c r="AO31" s="85"/>
      <c r="AP31" s="85"/>
      <c r="AQ31" s="85"/>
      <c r="AR31" s="85">
        <v>78</v>
      </c>
      <c r="AS31" s="85">
        <v>38</v>
      </c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>
        <v>88</v>
      </c>
      <c r="BE31" s="85">
        <v>24</v>
      </c>
      <c r="BF31" s="86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>
        <v>72</v>
      </c>
      <c r="BS31" s="85">
        <v>34</v>
      </c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>
        <v>69</v>
      </c>
      <c r="CI31" s="85">
        <v>30</v>
      </c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>
        <v>50</v>
      </c>
      <c r="DA31" s="85">
        <v>29</v>
      </c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v>50</v>
      </c>
      <c r="DU31" s="85">
        <v>25</v>
      </c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>
        <v>11</v>
      </c>
      <c r="EM31" s="85">
        <v>9</v>
      </c>
      <c r="EN31" s="86"/>
      <c r="EO31" s="85"/>
      <c r="EP31" s="85"/>
      <c r="EQ31" s="85"/>
      <c r="ER31" s="85"/>
      <c r="ES31" s="85"/>
      <c r="ET31" s="85"/>
      <c r="EU31" s="85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27"/>
      <c r="GQ31" s="27">
        <f t="shared" si="0"/>
        <v>75</v>
      </c>
      <c r="GR31" s="27">
        <f t="shared" si="1"/>
        <v>52</v>
      </c>
      <c r="GS31" s="27">
        <f t="shared" si="2"/>
        <v>61</v>
      </c>
      <c r="GT31" s="27">
        <f t="shared" si="3"/>
        <v>78</v>
      </c>
      <c r="GU31" s="27">
        <f t="shared" si="4"/>
        <v>88</v>
      </c>
      <c r="GV31" s="27">
        <f t="shared" si="5"/>
        <v>72</v>
      </c>
      <c r="GW31" s="27">
        <f t="shared" si="6"/>
        <v>69</v>
      </c>
      <c r="GX31" s="27">
        <f t="shared" si="7"/>
        <v>50</v>
      </c>
      <c r="GY31" s="27">
        <f t="shared" si="8"/>
        <v>61</v>
      </c>
      <c r="GZ31" s="27">
        <f t="shared" si="9"/>
        <v>606</v>
      </c>
      <c r="HA31" s="87" t="str">
        <f>IF(GZ31='Rregjistrimet 9 Vjeçare'!AJ31,"Mire","Gabim")</f>
        <v>Mire</v>
      </c>
      <c r="HB31" s="27">
        <f t="shared" si="10"/>
        <v>38</v>
      </c>
      <c r="HC31" s="27">
        <f t="shared" si="11"/>
        <v>24</v>
      </c>
      <c r="HD31" s="27">
        <f t="shared" si="20"/>
        <v>23</v>
      </c>
      <c r="HE31" s="27">
        <f t="shared" si="13"/>
        <v>38</v>
      </c>
      <c r="HF31" s="27">
        <f t="shared" si="14"/>
        <v>24</v>
      </c>
      <c r="HG31" s="27">
        <f t="shared" si="15"/>
        <v>34</v>
      </c>
      <c r="HH31" s="27">
        <f t="shared" si="16"/>
        <v>30</v>
      </c>
      <c r="HI31" s="27">
        <f t="shared" si="17"/>
        <v>29</v>
      </c>
      <c r="HJ31" s="27">
        <f t="shared" si="18"/>
        <v>34</v>
      </c>
      <c r="HK31" s="27">
        <f t="shared" si="19"/>
        <v>274</v>
      </c>
      <c r="HL31" s="87" t="str">
        <f>IF(HK31='Rregjistrimet 9 Vjeçare'!AK31,"Mire","Gabim")</f>
        <v>Mire</v>
      </c>
    </row>
    <row r="32" spans="1:220" ht="13.5" customHeight="1">
      <c r="A32" s="83" t="s">
        <v>77</v>
      </c>
      <c r="B32" s="35" t="s">
        <v>66</v>
      </c>
      <c r="C32" s="35"/>
      <c r="D32" s="35"/>
      <c r="E32" s="35" t="s">
        <v>262</v>
      </c>
      <c r="F32" s="77" t="s">
        <v>401</v>
      </c>
      <c r="G32" s="35" t="s">
        <v>78</v>
      </c>
      <c r="H32" s="35" t="s">
        <v>78</v>
      </c>
      <c r="I32" s="35" t="s">
        <v>473</v>
      </c>
      <c r="J32" s="35" t="s">
        <v>479</v>
      </c>
      <c r="K32" s="35" t="s">
        <v>608</v>
      </c>
      <c r="L32" s="35" t="s">
        <v>609</v>
      </c>
      <c r="M32" s="35" t="s">
        <v>598</v>
      </c>
      <c r="N32" s="35" t="s">
        <v>599</v>
      </c>
      <c r="O32" s="35" t="s">
        <v>600</v>
      </c>
      <c r="P32" s="35"/>
      <c r="Q32" s="35" t="s">
        <v>601</v>
      </c>
      <c r="R32" s="84"/>
      <c r="S32" s="84"/>
      <c r="T32" s="85">
        <v>25</v>
      </c>
      <c r="U32" s="85">
        <v>8</v>
      </c>
      <c r="V32" s="85"/>
      <c r="W32" s="85"/>
      <c r="X32" s="85"/>
      <c r="Y32" s="85"/>
      <c r="Z32" s="85">
        <v>36</v>
      </c>
      <c r="AA32" s="85">
        <v>18</v>
      </c>
      <c r="AB32" s="85"/>
      <c r="AC32" s="85"/>
      <c r="AD32" s="85"/>
      <c r="AE32" s="85"/>
      <c r="AF32" s="85">
        <v>3</v>
      </c>
      <c r="AG32" s="85">
        <v>2</v>
      </c>
      <c r="AH32" s="85">
        <v>38</v>
      </c>
      <c r="AI32" s="85">
        <v>21</v>
      </c>
      <c r="AJ32" s="85"/>
      <c r="AK32" s="85"/>
      <c r="AL32" s="85"/>
      <c r="AM32" s="85"/>
      <c r="AN32" s="85"/>
      <c r="AO32" s="85"/>
      <c r="AP32" s="85">
        <v>4</v>
      </c>
      <c r="AQ32" s="85">
        <v>1</v>
      </c>
      <c r="AR32" s="85">
        <v>35</v>
      </c>
      <c r="AS32" s="85">
        <v>26</v>
      </c>
      <c r="AT32" s="85"/>
      <c r="AU32" s="85"/>
      <c r="AV32" s="85"/>
      <c r="AW32" s="85"/>
      <c r="AX32" s="85"/>
      <c r="AY32" s="85"/>
      <c r="AZ32" s="85"/>
      <c r="BA32" s="85"/>
      <c r="BB32" s="85">
        <v>13</v>
      </c>
      <c r="BC32" s="85">
        <v>3</v>
      </c>
      <c r="BD32" s="85">
        <v>33</v>
      </c>
      <c r="BE32" s="85">
        <v>14</v>
      </c>
      <c r="BF32" s="86"/>
      <c r="BG32" s="85"/>
      <c r="BH32" s="85"/>
      <c r="BI32" s="85"/>
      <c r="BJ32" s="85"/>
      <c r="BK32" s="85"/>
      <c r="BL32" s="85"/>
      <c r="BM32" s="85"/>
      <c r="BN32" s="85"/>
      <c r="BO32" s="85"/>
      <c r="BP32" s="85">
        <v>4</v>
      </c>
      <c r="BQ32" s="85">
        <v>2</v>
      </c>
      <c r="BR32" s="85">
        <v>37</v>
      </c>
      <c r="BS32" s="85">
        <v>17</v>
      </c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>
        <v>5</v>
      </c>
      <c r="CG32" s="85">
        <v>4</v>
      </c>
      <c r="CH32" s="85">
        <v>48</v>
      </c>
      <c r="CI32" s="85">
        <v>29</v>
      </c>
      <c r="CJ32" s="85">
        <v>2</v>
      </c>
      <c r="CK32" s="85">
        <v>1</v>
      </c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>
        <v>2</v>
      </c>
      <c r="CY32" s="85">
        <v>1</v>
      </c>
      <c r="CZ32" s="85">
        <v>27</v>
      </c>
      <c r="DA32" s="85">
        <v>16</v>
      </c>
      <c r="DB32" s="85">
        <v>1</v>
      </c>
      <c r="DC32" s="85">
        <v>0</v>
      </c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>
        <v>1</v>
      </c>
      <c r="DQ32" s="85">
        <v>0</v>
      </c>
      <c r="DR32" s="85">
        <v>5</v>
      </c>
      <c r="DS32" s="85">
        <v>1</v>
      </c>
      <c r="DT32" s="85">
        <v>30</v>
      </c>
      <c r="DU32" s="85">
        <v>15</v>
      </c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>
        <v>1</v>
      </c>
      <c r="EI32" s="85">
        <v>0</v>
      </c>
      <c r="EJ32" s="85">
        <v>2</v>
      </c>
      <c r="EK32" s="85">
        <v>0</v>
      </c>
      <c r="EL32" s="85">
        <v>15</v>
      </c>
      <c r="EM32" s="85">
        <v>2</v>
      </c>
      <c r="EN32" s="86"/>
      <c r="EO32" s="85"/>
      <c r="EP32" s="85"/>
      <c r="EQ32" s="85"/>
      <c r="ER32" s="85"/>
      <c r="ES32" s="85"/>
      <c r="ET32" s="85"/>
      <c r="EU32" s="85"/>
      <c r="EV32" s="86"/>
      <c r="EW32" s="86"/>
      <c r="EX32" s="86"/>
      <c r="EY32" s="86"/>
      <c r="EZ32" s="86"/>
      <c r="FA32" s="86"/>
      <c r="FB32" s="86">
        <v>2</v>
      </c>
      <c r="FC32" s="86">
        <v>0</v>
      </c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27"/>
      <c r="GQ32" s="27">
        <f t="shared" si="0"/>
        <v>25</v>
      </c>
      <c r="GR32" s="27">
        <f t="shared" si="1"/>
        <v>39</v>
      </c>
      <c r="GS32" s="27">
        <f t="shared" si="2"/>
        <v>42</v>
      </c>
      <c r="GT32" s="27">
        <f t="shared" si="3"/>
        <v>48</v>
      </c>
      <c r="GU32" s="27">
        <f t="shared" si="4"/>
        <v>37</v>
      </c>
      <c r="GV32" s="27">
        <f t="shared" si="5"/>
        <v>42</v>
      </c>
      <c r="GW32" s="27">
        <f t="shared" si="6"/>
        <v>52</v>
      </c>
      <c r="GX32" s="27">
        <f t="shared" si="7"/>
        <v>38</v>
      </c>
      <c r="GY32" s="27">
        <f t="shared" si="8"/>
        <v>46</v>
      </c>
      <c r="GZ32" s="27">
        <f t="shared" si="9"/>
        <v>369</v>
      </c>
      <c r="HA32" s="87" t="str">
        <f>IF(GZ32='Rregjistrimet 9 Vjeçare'!AJ32,"Mire","Gabim")</f>
        <v>Mire</v>
      </c>
      <c r="HB32" s="27">
        <f t="shared" si="10"/>
        <v>8</v>
      </c>
      <c r="HC32" s="27">
        <f t="shared" si="11"/>
        <v>20</v>
      </c>
      <c r="HD32" s="27">
        <f t="shared" si="20"/>
        <v>22</v>
      </c>
      <c r="HE32" s="27">
        <f t="shared" si="13"/>
        <v>29</v>
      </c>
      <c r="HF32" s="27">
        <f t="shared" si="14"/>
        <v>16</v>
      </c>
      <c r="HG32" s="27">
        <f t="shared" si="15"/>
        <v>21</v>
      </c>
      <c r="HH32" s="27">
        <f t="shared" si="16"/>
        <v>30</v>
      </c>
      <c r="HI32" s="27">
        <f t="shared" si="17"/>
        <v>18</v>
      </c>
      <c r="HJ32" s="27">
        <f t="shared" si="18"/>
        <v>17</v>
      </c>
      <c r="HK32" s="27">
        <f t="shared" si="19"/>
        <v>181</v>
      </c>
      <c r="HL32" s="87" t="str">
        <f>IF(HK32='Rregjistrimet 9 Vjeçare'!AK32,"Mire","Gabim")</f>
        <v>Mire</v>
      </c>
    </row>
    <row r="33" spans="1:220" ht="13.5" customHeight="1">
      <c r="A33" s="83" t="s">
        <v>77</v>
      </c>
      <c r="B33" s="35" t="s">
        <v>66</v>
      </c>
      <c r="C33" s="35"/>
      <c r="D33" s="35"/>
      <c r="E33" s="35" t="s">
        <v>263</v>
      </c>
      <c r="F33" s="77" t="s">
        <v>402</v>
      </c>
      <c r="G33" s="35" t="s">
        <v>78</v>
      </c>
      <c r="H33" s="35" t="s">
        <v>78</v>
      </c>
      <c r="I33" s="35" t="s">
        <v>473</v>
      </c>
      <c r="J33" s="35" t="s">
        <v>480</v>
      </c>
      <c r="K33" s="35" t="s">
        <v>608</v>
      </c>
      <c r="L33" s="35" t="s">
        <v>609</v>
      </c>
      <c r="M33" s="35" t="s">
        <v>598</v>
      </c>
      <c r="N33" s="35" t="s">
        <v>599</v>
      </c>
      <c r="O33" s="35" t="s">
        <v>600</v>
      </c>
      <c r="P33" s="35"/>
      <c r="Q33" s="35" t="s">
        <v>601</v>
      </c>
      <c r="R33" s="84"/>
      <c r="S33" s="84"/>
      <c r="T33" s="85">
        <v>14</v>
      </c>
      <c r="U33" s="85">
        <v>6</v>
      </c>
      <c r="V33" s="85"/>
      <c r="W33" s="85"/>
      <c r="X33" s="85"/>
      <c r="Y33" s="85"/>
      <c r="Z33" s="85">
        <v>13</v>
      </c>
      <c r="AA33" s="85">
        <v>6</v>
      </c>
      <c r="AB33" s="85"/>
      <c r="AC33" s="85"/>
      <c r="AD33" s="85"/>
      <c r="AE33" s="85"/>
      <c r="AF33" s="85"/>
      <c r="AG33" s="85"/>
      <c r="AH33" s="85">
        <v>10</v>
      </c>
      <c r="AI33" s="85">
        <v>4</v>
      </c>
      <c r="AJ33" s="85"/>
      <c r="AK33" s="85"/>
      <c r="AL33" s="85"/>
      <c r="AM33" s="85"/>
      <c r="AN33" s="85"/>
      <c r="AO33" s="85"/>
      <c r="AP33" s="85">
        <v>11</v>
      </c>
      <c r="AQ33" s="85">
        <v>7</v>
      </c>
      <c r="AR33" s="85">
        <v>9</v>
      </c>
      <c r="AS33" s="85">
        <v>5</v>
      </c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>
        <v>13</v>
      </c>
      <c r="BE33" s="85">
        <v>7</v>
      </c>
      <c r="BF33" s="86"/>
      <c r="BG33" s="85"/>
      <c r="BH33" s="85"/>
      <c r="BI33" s="85"/>
      <c r="BJ33" s="85"/>
      <c r="BK33" s="85"/>
      <c r="BL33" s="85"/>
      <c r="BM33" s="85"/>
      <c r="BN33" s="85"/>
      <c r="BO33" s="85"/>
      <c r="BP33" s="85">
        <v>5</v>
      </c>
      <c r="BQ33" s="85">
        <v>3</v>
      </c>
      <c r="BR33" s="85">
        <v>6</v>
      </c>
      <c r="BS33" s="85">
        <v>4</v>
      </c>
      <c r="BT33" s="85">
        <v>1</v>
      </c>
      <c r="BU33" s="85">
        <v>1</v>
      </c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>
        <v>5</v>
      </c>
      <c r="CG33" s="85">
        <v>3</v>
      </c>
      <c r="CH33" s="85">
        <v>7</v>
      </c>
      <c r="CI33" s="85">
        <v>2</v>
      </c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>
        <v>3</v>
      </c>
      <c r="CY33" s="85">
        <v>1</v>
      </c>
      <c r="CZ33" s="85">
        <v>7</v>
      </c>
      <c r="DA33" s="85">
        <v>3</v>
      </c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>
        <v>5</v>
      </c>
      <c r="DS33" s="85">
        <v>2</v>
      </c>
      <c r="DT33" s="85">
        <v>6</v>
      </c>
      <c r="DU33" s="85">
        <v>1</v>
      </c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>
        <v>8</v>
      </c>
      <c r="EM33" s="85">
        <v>5</v>
      </c>
      <c r="EN33" s="86"/>
      <c r="EO33" s="85"/>
      <c r="EP33" s="85"/>
      <c r="EQ33" s="85"/>
      <c r="ER33" s="85"/>
      <c r="ES33" s="85"/>
      <c r="ET33" s="85"/>
      <c r="EU33" s="85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27"/>
      <c r="GQ33" s="27">
        <f t="shared" si="0"/>
        <v>14</v>
      </c>
      <c r="GR33" s="27">
        <f t="shared" si="1"/>
        <v>13</v>
      </c>
      <c r="GS33" s="27">
        <f t="shared" si="2"/>
        <v>21</v>
      </c>
      <c r="GT33" s="27">
        <f t="shared" si="3"/>
        <v>9</v>
      </c>
      <c r="GU33" s="27">
        <f t="shared" si="4"/>
        <v>18</v>
      </c>
      <c r="GV33" s="27">
        <f t="shared" si="5"/>
        <v>11</v>
      </c>
      <c r="GW33" s="27">
        <f t="shared" si="6"/>
        <v>11</v>
      </c>
      <c r="GX33" s="27">
        <f t="shared" si="7"/>
        <v>12</v>
      </c>
      <c r="GY33" s="27">
        <f t="shared" si="8"/>
        <v>14</v>
      </c>
      <c r="GZ33" s="27">
        <f t="shared" si="9"/>
        <v>123</v>
      </c>
      <c r="HA33" s="87" t="str">
        <f>IF(GZ33='Rregjistrimet 9 Vjeçare'!AJ33,"Mire","Gabim")</f>
        <v>Mire</v>
      </c>
      <c r="HB33" s="27">
        <f t="shared" si="10"/>
        <v>6</v>
      </c>
      <c r="HC33" s="27">
        <f t="shared" si="11"/>
        <v>6</v>
      </c>
      <c r="HD33" s="27">
        <f t="shared" si="20"/>
        <v>11</v>
      </c>
      <c r="HE33" s="27">
        <f t="shared" si="13"/>
        <v>5</v>
      </c>
      <c r="HF33" s="27">
        <f t="shared" si="14"/>
        <v>10</v>
      </c>
      <c r="HG33" s="27">
        <f t="shared" si="15"/>
        <v>7</v>
      </c>
      <c r="HH33" s="27">
        <f t="shared" si="16"/>
        <v>4</v>
      </c>
      <c r="HI33" s="27">
        <f t="shared" si="17"/>
        <v>5</v>
      </c>
      <c r="HJ33" s="27">
        <f t="shared" si="18"/>
        <v>6</v>
      </c>
      <c r="HK33" s="27">
        <f t="shared" si="19"/>
        <v>60</v>
      </c>
      <c r="HL33" s="87" t="str">
        <f>IF(HK33='Rregjistrimet 9 Vjeçare'!AK33,"Mire","Gabim")</f>
        <v>Mire</v>
      </c>
    </row>
    <row r="34" spans="1:220" ht="13.5" customHeight="1">
      <c r="A34" s="83" t="s">
        <v>77</v>
      </c>
      <c r="B34" s="35" t="s">
        <v>66</v>
      </c>
      <c r="C34" s="35"/>
      <c r="D34" s="35"/>
      <c r="E34" s="35" t="s">
        <v>264</v>
      </c>
      <c r="F34" s="77" t="s">
        <v>403</v>
      </c>
      <c r="G34" s="35" t="s">
        <v>78</v>
      </c>
      <c r="H34" s="35" t="s">
        <v>78</v>
      </c>
      <c r="I34" s="35" t="s">
        <v>473</v>
      </c>
      <c r="J34" s="35" t="s">
        <v>481</v>
      </c>
      <c r="K34" s="35" t="s">
        <v>608</v>
      </c>
      <c r="L34" s="35" t="s">
        <v>609</v>
      </c>
      <c r="M34" s="35" t="s">
        <v>598</v>
      </c>
      <c r="N34" s="35" t="s">
        <v>599</v>
      </c>
      <c r="O34" s="35" t="s">
        <v>600</v>
      </c>
      <c r="P34" s="35"/>
      <c r="Q34" s="35" t="s">
        <v>601</v>
      </c>
      <c r="R34" s="84"/>
      <c r="S34" s="84"/>
      <c r="T34" s="85">
        <v>24</v>
      </c>
      <c r="U34" s="85">
        <v>10</v>
      </c>
      <c r="V34" s="85"/>
      <c r="W34" s="85"/>
      <c r="X34" s="85">
        <v>1</v>
      </c>
      <c r="Y34" s="85">
        <v>1</v>
      </c>
      <c r="Z34" s="85">
        <v>34</v>
      </c>
      <c r="AA34" s="85">
        <v>16</v>
      </c>
      <c r="AB34" s="85"/>
      <c r="AC34" s="85"/>
      <c r="AD34" s="85"/>
      <c r="AE34" s="85"/>
      <c r="AF34" s="85"/>
      <c r="AG34" s="85"/>
      <c r="AH34" s="85">
        <v>27</v>
      </c>
      <c r="AI34" s="85">
        <v>13</v>
      </c>
      <c r="AJ34" s="85"/>
      <c r="AK34" s="85"/>
      <c r="AL34" s="85"/>
      <c r="AM34" s="85"/>
      <c r="AN34" s="85"/>
      <c r="AO34" s="85"/>
      <c r="AP34" s="85"/>
      <c r="AQ34" s="85"/>
      <c r="AR34" s="85">
        <v>35</v>
      </c>
      <c r="AS34" s="85">
        <v>18</v>
      </c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>
        <v>25</v>
      </c>
      <c r="BE34" s="85">
        <v>13</v>
      </c>
      <c r="BF34" s="86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>
        <v>28</v>
      </c>
      <c r="BS34" s="85">
        <v>12</v>
      </c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>
        <v>23</v>
      </c>
      <c r="CI34" s="85">
        <v>13</v>
      </c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>
        <v>43</v>
      </c>
      <c r="DA34" s="85">
        <v>22</v>
      </c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>
        <v>26</v>
      </c>
      <c r="DU34" s="85">
        <v>7</v>
      </c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6"/>
      <c r="EO34" s="85"/>
      <c r="EP34" s="85"/>
      <c r="EQ34" s="85"/>
      <c r="ER34" s="85"/>
      <c r="ES34" s="85"/>
      <c r="ET34" s="85"/>
      <c r="EU34" s="85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27"/>
      <c r="GQ34" s="27">
        <f t="shared" si="0"/>
        <v>25</v>
      </c>
      <c r="GR34" s="27">
        <f t="shared" si="1"/>
        <v>34</v>
      </c>
      <c r="GS34" s="27">
        <f t="shared" si="2"/>
        <v>27</v>
      </c>
      <c r="GT34" s="27">
        <f t="shared" si="3"/>
        <v>35</v>
      </c>
      <c r="GU34" s="27">
        <f t="shared" si="4"/>
        <v>25</v>
      </c>
      <c r="GV34" s="27">
        <f t="shared" si="5"/>
        <v>28</v>
      </c>
      <c r="GW34" s="27">
        <f t="shared" si="6"/>
        <v>23</v>
      </c>
      <c r="GX34" s="27">
        <f t="shared" si="7"/>
        <v>43</v>
      </c>
      <c r="GY34" s="27">
        <f t="shared" si="8"/>
        <v>26</v>
      </c>
      <c r="GZ34" s="27">
        <f t="shared" si="9"/>
        <v>266</v>
      </c>
      <c r="HA34" s="87" t="str">
        <f>IF(GZ34='Rregjistrimet 9 Vjeçare'!AJ34,"Mire","Gabim")</f>
        <v>Mire</v>
      </c>
      <c r="HB34" s="27">
        <f t="shared" si="10"/>
        <v>11</v>
      </c>
      <c r="HC34" s="27">
        <f t="shared" si="11"/>
        <v>16</v>
      </c>
      <c r="HD34" s="27">
        <f t="shared" si="20"/>
        <v>13</v>
      </c>
      <c r="HE34" s="27">
        <f t="shared" si="13"/>
        <v>18</v>
      </c>
      <c r="HF34" s="27">
        <f t="shared" si="14"/>
        <v>13</v>
      </c>
      <c r="HG34" s="27">
        <f t="shared" si="15"/>
        <v>12</v>
      </c>
      <c r="HH34" s="27">
        <f t="shared" si="16"/>
        <v>13</v>
      </c>
      <c r="HI34" s="27">
        <f t="shared" si="17"/>
        <v>22</v>
      </c>
      <c r="HJ34" s="27">
        <f t="shared" si="18"/>
        <v>7</v>
      </c>
      <c r="HK34" s="27">
        <f t="shared" si="19"/>
        <v>125</v>
      </c>
      <c r="HL34" s="87" t="str">
        <f>IF(HK34='Rregjistrimet 9 Vjeçare'!AK34,"Mire","Gabim")</f>
        <v>Mire</v>
      </c>
    </row>
    <row r="35" spans="1:256" s="88" customFormat="1" ht="13.5" customHeight="1" thickBot="1">
      <c r="A35" s="83" t="s">
        <v>77</v>
      </c>
      <c r="B35" s="35" t="s">
        <v>66</v>
      </c>
      <c r="C35" s="35"/>
      <c r="D35" s="35"/>
      <c r="E35" s="35" t="s">
        <v>265</v>
      </c>
      <c r="F35" s="77" t="s">
        <v>404</v>
      </c>
      <c r="G35" s="35" t="s">
        <v>78</v>
      </c>
      <c r="H35" s="35" t="s">
        <v>78</v>
      </c>
      <c r="I35" s="35" t="s">
        <v>473</v>
      </c>
      <c r="J35" s="35" t="s">
        <v>482</v>
      </c>
      <c r="K35" s="35" t="s">
        <v>608</v>
      </c>
      <c r="L35" s="35" t="s">
        <v>609</v>
      </c>
      <c r="M35" s="35" t="s">
        <v>598</v>
      </c>
      <c r="N35" s="35" t="s">
        <v>599</v>
      </c>
      <c r="O35" s="35" t="s">
        <v>600</v>
      </c>
      <c r="P35" s="35"/>
      <c r="Q35" s="35" t="s">
        <v>601</v>
      </c>
      <c r="R35" s="84"/>
      <c r="S35" s="84"/>
      <c r="T35" s="85">
        <v>7</v>
      </c>
      <c r="U35" s="85">
        <v>3</v>
      </c>
      <c r="V35" s="85"/>
      <c r="W35" s="85"/>
      <c r="X35" s="85"/>
      <c r="Y35" s="85"/>
      <c r="Z35" s="85">
        <v>12</v>
      </c>
      <c r="AA35" s="85">
        <v>4</v>
      </c>
      <c r="AB35" s="85"/>
      <c r="AC35" s="85"/>
      <c r="AD35" s="85"/>
      <c r="AE35" s="85"/>
      <c r="AF35" s="85"/>
      <c r="AG35" s="85"/>
      <c r="AH35" s="85">
        <v>13</v>
      </c>
      <c r="AI35" s="85">
        <v>6</v>
      </c>
      <c r="AJ35" s="85"/>
      <c r="AK35" s="85"/>
      <c r="AL35" s="85"/>
      <c r="AM35" s="85"/>
      <c r="AN35" s="85"/>
      <c r="AO35" s="85"/>
      <c r="AP35" s="85"/>
      <c r="AQ35" s="85"/>
      <c r="AR35" s="85">
        <v>10</v>
      </c>
      <c r="AS35" s="85">
        <v>6</v>
      </c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>
        <v>10</v>
      </c>
      <c r="BE35" s="85">
        <v>7</v>
      </c>
      <c r="BF35" s="86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>
        <v>14</v>
      </c>
      <c r="BS35" s="85">
        <v>8</v>
      </c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>
        <v>12</v>
      </c>
      <c r="CI35" s="85">
        <v>4</v>
      </c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>
        <v>12</v>
      </c>
      <c r="DA35" s="85">
        <v>7</v>
      </c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>
        <v>8</v>
      </c>
      <c r="DU35" s="85">
        <v>6</v>
      </c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6"/>
      <c r="EO35" s="85"/>
      <c r="EP35" s="85"/>
      <c r="EQ35" s="85"/>
      <c r="ER35" s="85"/>
      <c r="ES35" s="85"/>
      <c r="ET35" s="85"/>
      <c r="EU35" s="85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27"/>
      <c r="GQ35" s="27">
        <f t="shared" si="0"/>
        <v>7</v>
      </c>
      <c r="GR35" s="27">
        <f t="shared" si="1"/>
        <v>12</v>
      </c>
      <c r="GS35" s="27">
        <f t="shared" si="2"/>
        <v>13</v>
      </c>
      <c r="GT35" s="27">
        <f t="shared" si="3"/>
        <v>10</v>
      </c>
      <c r="GU35" s="27">
        <f t="shared" si="4"/>
        <v>10</v>
      </c>
      <c r="GV35" s="27">
        <f t="shared" si="5"/>
        <v>14</v>
      </c>
      <c r="GW35" s="27">
        <f t="shared" si="6"/>
        <v>12</v>
      </c>
      <c r="GX35" s="27">
        <f t="shared" si="7"/>
        <v>12</v>
      </c>
      <c r="GY35" s="27">
        <f t="shared" si="8"/>
        <v>8</v>
      </c>
      <c r="GZ35" s="27">
        <f t="shared" si="9"/>
        <v>98</v>
      </c>
      <c r="HA35" s="87" t="str">
        <f>IF(GZ35='Rregjistrimet 9 Vjeçare'!AJ35,"Mire","Gabim")</f>
        <v>Mire</v>
      </c>
      <c r="HB35" s="27">
        <f t="shared" si="10"/>
        <v>3</v>
      </c>
      <c r="HC35" s="27">
        <f t="shared" si="11"/>
        <v>4</v>
      </c>
      <c r="HD35" s="27">
        <f t="shared" si="20"/>
        <v>6</v>
      </c>
      <c r="HE35" s="27">
        <f t="shared" si="13"/>
        <v>6</v>
      </c>
      <c r="HF35" s="27">
        <f t="shared" si="14"/>
        <v>7</v>
      </c>
      <c r="HG35" s="27">
        <f t="shared" si="15"/>
        <v>8</v>
      </c>
      <c r="HH35" s="27">
        <f t="shared" si="16"/>
        <v>4</v>
      </c>
      <c r="HI35" s="27">
        <f t="shared" si="17"/>
        <v>7</v>
      </c>
      <c r="HJ35" s="27">
        <f t="shared" si="18"/>
        <v>6</v>
      </c>
      <c r="HK35" s="27">
        <f t="shared" si="19"/>
        <v>51</v>
      </c>
      <c r="HL35" s="87" t="str">
        <f>IF(HK35='Rregjistrimet 9 Vjeçare'!AK35,"Mire","Gabim")</f>
        <v>Mire</v>
      </c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20" ht="13.5" customHeight="1">
      <c r="A36" s="83" t="s">
        <v>77</v>
      </c>
      <c r="B36" s="35" t="s">
        <v>66</v>
      </c>
      <c r="C36" s="35"/>
      <c r="D36" s="35"/>
      <c r="E36" s="35" t="s">
        <v>266</v>
      </c>
      <c r="F36" s="77" t="s">
        <v>405</v>
      </c>
      <c r="G36" s="35" t="s">
        <v>78</v>
      </c>
      <c r="H36" s="35" t="s">
        <v>78</v>
      </c>
      <c r="I36" s="35" t="s">
        <v>483</v>
      </c>
      <c r="J36" s="35" t="s">
        <v>484</v>
      </c>
      <c r="K36" s="35" t="s">
        <v>608</v>
      </c>
      <c r="L36" s="35" t="s">
        <v>609</v>
      </c>
      <c r="M36" s="35" t="s">
        <v>598</v>
      </c>
      <c r="N36" s="35" t="s">
        <v>599</v>
      </c>
      <c r="O36" s="35" t="s">
        <v>600</v>
      </c>
      <c r="P36" s="35"/>
      <c r="Q36" s="35" t="s">
        <v>601</v>
      </c>
      <c r="R36" s="84"/>
      <c r="S36" s="84"/>
      <c r="T36" s="85">
        <v>10</v>
      </c>
      <c r="U36" s="85">
        <v>5</v>
      </c>
      <c r="V36" s="85"/>
      <c r="W36" s="85"/>
      <c r="X36" s="85">
        <v>2</v>
      </c>
      <c r="Y36" s="85">
        <v>1</v>
      </c>
      <c r="Z36" s="85">
        <v>21</v>
      </c>
      <c r="AA36" s="85">
        <v>7</v>
      </c>
      <c r="AB36" s="85"/>
      <c r="AC36" s="85"/>
      <c r="AD36" s="85"/>
      <c r="AE36" s="85"/>
      <c r="AF36" s="85">
        <v>11</v>
      </c>
      <c r="AG36" s="85">
        <v>4</v>
      </c>
      <c r="AH36" s="85">
        <v>8</v>
      </c>
      <c r="AI36" s="85">
        <v>3</v>
      </c>
      <c r="AJ36" s="85"/>
      <c r="AK36" s="85"/>
      <c r="AL36" s="85"/>
      <c r="AM36" s="85"/>
      <c r="AN36" s="85">
        <v>1</v>
      </c>
      <c r="AO36" s="85">
        <v>1</v>
      </c>
      <c r="AP36" s="85">
        <v>7</v>
      </c>
      <c r="AQ36" s="85">
        <v>4</v>
      </c>
      <c r="AR36" s="85">
        <v>13</v>
      </c>
      <c r="AS36" s="85">
        <v>5</v>
      </c>
      <c r="AT36" s="85"/>
      <c r="AU36" s="85"/>
      <c r="AV36" s="85"/>
      <c r="AW36" s="85"/>
      <c r="AX36" s="85">
        <v>1</v>
      </c>
      <c r="AY36" s="85">
        <v>1</v>
      </c>
      <c r="AZ36" s="85"/>
      <c r="BA36" s="85"/>
      <c r="BB36" s="85">
        <v>5</v>
      </c>
      <c r="BC36" s="85">
        <v>3</v>
      </c>
      <c r="BD36" s="85">
        <v>3</v>
      </c>
      <c r="BE36" s="85">
        <v>1</v>
      </c>
      <c r="BF36" s="86">
        <v>1</v>
      </c>
      <c r="BG36" s="85">
        <v>0</v>
      </c>
      <c r="BH36" s="85"/>
      <c r="BI36" s="85"/>
      <c r="BJ36" s="85"/>
      <c r="BK36" s="85"/>
      <c r="BL36" s="85"/>
      <c r="BM36" s="85"/>
      <c r="BN36" s="85">
        <v>1</v>
      </c>
      <c r="BO36" s="85">
        <v>1</v>
      </c>
      <c r="BP36" s="85">
        <v>11</v>
      </c>
      <c r="BQ36" s="85">
        <v>3</v>
      </c>
      <c r="BR36" s="85">
        <v>21</v>
      </c>
      <c r="BS36" s="85">
        <v>13</v>
      </c>
      <c r="BT36" s="85"/>
      <c r="BU36" s="85"/>
      <c r="BV36" s="85"/>
      <c r="BW36" s="85"/>
      <c r="BX36" s="85"/>
      <c r="BY36" s="85"/>
      <c r="BZ36" s="85">
        <v>1</v>
      </c>
      <c r="CA36" s="85">
        <v>1</v>
      </c>
      <c r="CB36" s="85">
        <v>7</v>
      </c>
      <c r="CC36" s="85">
        <v>6</v>
      </c>
      <c r="CD36" s="85"/>
      <c r="CE36" s="85"/>
      <c r="CF36" s="85">
        <v>2</v>
      </c>
      <c r="CG36" s="85">
        <v>0</v>
      </c>
      <c r="CH36" s="85">
        <v>16</v>
      </c>
      <c r="CI36" s="85">
        <v>8</v>
      </c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>
        <v>7</v>
      </c>
      <c r="CY36" s="85">
        <v>4</v>
      </c>
      <c r="CZ36" s="85">
        <v>20</v>
      </c>
      <c r="DA36" s="85">
        <v>11</v>
      </c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>
        <v>1</v>
      </c>
      <c r="DO36" s="85">
        <v>0</v>
      </c>
      <c r="DP36" s="85"/>
      <c r="DQ36" s="85"/>
      <c r="DR36" s="85">
        <v>13</v>
      </c>
      <c r="DS36" s="85">
        <v>5</v>
      </c>
      <c r="DT36" s="85">
        <v>16</v>
      </c>
      <c r="DU36" s="85">
        <v>10</v>
      </c>
      <c r="DV36" s="85"/>
      <c r="DW36" s="85"/>
      <c r="DX36" s="85"/>
      <c r="DY36" s="85"/>
      <c r="DZ36" s="85"/>
      <c r="EA36" s="85"/>
      <c r="EB36" s="85">
        <v>1</v>
      </c>
      <c r="EC36" s="85">
        <v>1</v>
      </c>
      <c r="ED36" s="85"/>
      <c r="EE36" s="85"/>
      <c r="EF36" s="85">
        <v>1</v>
      </c>
      <c r="EG36" s="85">
        <v>0</v>
      </c>
      <c r="EH36" s="85">
        <v>2</v>
      </c>
      <c r="EI36" s="85">
        <v>0</v>
      </c>
      <c r="EJ36" s="85">
        <v>1</v>
      </c>
      <c r="EK36" s="85">
        <v>0</v>
      </c>
      <c r="EL36" s="85">
        <v>3</v>
      </c>
      <c r="EM36" s="85">
        <v>3</v>
      </c>
      <c r="EN36" s="86"/>
      <c r="EO36" s="85"/>
      <c r="EP36" s="85"/>
      <c r="EQ36" s="85"/>
      <c r="ER36" s="85"/>
      <c r="ES36" s="85"/>
      <c r="ET36" s="85"/>
      <c r="EU36" s="85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27"/>
      <c r="GQ36" s="27">
        <f t="shared" si="0"/>
        <v>12</v>
      </c>
      <c r="GR36" s="27">
        <f t="shared" si="1"/>
        <v>34</v>
      </c>
      <c r="GS36" s="27">
        <f t="shared" si="2"/>
        <v>16</v>
      </c>
      <c r="GT36" s="27">
        <f t="shared" si="3"/>
        <v>27</v>
      </c>
      <c r="GU36" s="27">
        <f t="shared" si="4"/>
        <v>14</v>
      </c>
      <c r="GV36" s="27">
        <f t="shared" si="5"/>
        <v>26</v>
      </c>
      <c r="GW36" s="27">
        <f t="shared" si="6"/>
        <v>25</v>
      </c>
      <c r="GX36" s="27">
        <f t="shared" si="7"/>
        <v>34</v>
      </c>
      <c r="GY36" s="27">
        <f t="shared" si="8"/>
        <v>19</v>
      </c>
      <c r="GZ36" s="27">
        <f t="shared" si="9"/>
        <v>207</v>
      </c>
      <c r="HA36" s="87" t="str">
        <f>IF(GZ36='Rregjistrimet 9 Vjeçare'!AJ36,"Mire","Gabim")</f>
        <v>Mire</v>
      </c>
      <c r="HB36" s="27">
        <f t="shared" si="10"/>
        <v>6</v>
      </c>
      <c r="HC36" s="27">
        <f t="shared" si="11"/>
        <v>13</v>
      </c>
      <c r="HD36" s="27">
        <f t="shared" si="20"/>
        <v>8</v>
      </c>
      <c r="HE36" s="27">
        <f t="shared" si="13"/>
        <v>16</v>
      </c>
      <c r="HF36" s="27">
        <f t="shared" si="14"/>
        <v>4</v>
      </c>
      <c r="HG36" s="27">
        <f t="shared" si="15"/>
        <v>13</v>
      </c>
      <c r="HH36" s="27">
        <f t="shared" si="16"/>
        <v>12</v>
      </c>
      <c r="HI36" s="27">
        <f t="shared" si="17"/>
        <v>16</v>
      </c>
      <c r="HJ36" s="27">
        <f t="shared" si="18"/>
        <v>13</v>
      </c>
      <c r="HK36" s="27">
        <f t="shared" si="19"/>
        <v>101</v>
      </c>
      <c r="HL36" s="87" t="str">
        <f>IF(HK36='Rregjistrimet 9 Vjeçare'!AK36,"Mire","Gabim")</f>
        <v>Mire</v>
      </c>
    </row>
    <row r="37" spans="1:220" ht="13.5" customHeight="1">
      <c r="A37" s="83" t="s">
        <v>77</v>
      </c>
      <c r="B37" s="35" t="s">
        <v>66</v>
      </c>
      <c r="C37" s="35"/>
      <c r="D37" s="35"/>
      <c r="E37" s="35" t="s">
        <v>267</v>
      </c>
      <c r="F37" s="77" t="s">
        <v>405</v>
      </c>
      <c r="G37" s="35" t="s">
        <v>78</v>
      </c>
      <c r="H37" s="35" t="s">
        <v>78</v>
      </c>
      <c r="I37" s="35" t="s">
        <v>483</v>
      </c>
      <c r="J37" s="35" t="s">
        <v>485</v>
      </c>
      <c r="K37" s="35" t="s">
        <v>608</v>
      </c>
      <c r="L37" s="35" t="s">
        <v>609</v>
      </c>
      <c r="M37" s="35" t="s">
        <v>598</v>
      </c>
      <c r="N37" s="35" t="s">
        <v>67</v>
      </c>
      <c r="O37" s="35" t="s">
        <v>604</v>
      </c>
      <c r="P37" s="35" t="s">
        <v>266</v>
      </c>
      <c r="Q37" s="35" t="s">
        <v>601</v>
      </c>
      <c r="R37" s="84"/>
      <c r="S37" s="84"/>
      <c r="T37" s="85"/>
      <c r="U37" s="85"/>
      <c r="V37" s="85"/>
      <c r="W37" s="85"/>
      <c r="X37" s="85"/>
      <c r="Y37" s="85"/>
      <c r="Z37" s="85">
        <v>1</v>
      </c>
      <c r="AA37" s="85">
        <v>0</v>
      </c>
      <c r="AB37" s="85"/>
      <c r="AC37" s="85"/>
      <c r="AD37" s="85"/>
      <c r="AE37" s="85"/>
      <c r="AF37" s="85"/>
      <c r="AG37" s="85"/>
      <c r="AH37" s="85">
        <v>2</v>
      </c>
      <c r="AI37" s="85">
        <v>1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>
        <v>1</v>
      </c>
      <c r="BC37" s="85">
        <v>1</v>
      </c>
      <c r="BD37" s="85">
        <v>3</v>
      </c>
      <c r="BE37" s="85">
        <v>2</v>
      </c>
      <c r="BF37" s="86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6"/>
      <c r="EO37" s="85"/>
      <c r="EP37" s="85"/>
      <c r="EQ37" s="85"/>
      <c r="ER37" s="85"/>
      <c r="ES37" s="85"/>
      <c r="ET37" s="85"/>
      <c r="EU37" s="85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27"/>
      <c r="GQ37" s="27">
        <f t="shared" si="0"/>
        <v>0</v>
      </c>
      <c r="GR37" s="27">
        <f t="shared" si="1"/>
        <v>1</v>
      </c>
      <c r="GS37" s="27">
        <f t="shared" si="2"/>
        <v>2</v>
      </c>
      <c r="GT37" s="27">
        <f t="shared" si="3"/>
        <v>1</v>
      </c>
      <c r="GU37" s="27">
        <f t="shared" si="4"/>
        <v>3</v>
      </c>
      <c r="GV37" s="27">
        <f t="shared" si="5"/>
        <v>0</v>
      </c>
      <c r="GW37" s="27">
        <f t="shared" si="6"/>
        <v>0</v>
      </c>
      <c r="GX37" s="27">
        <f t="shared" si="7"/>
        <v>0</v>
      </c>
      <c r="GY37" s="27">
        <f t="shared" si="8"/>
        <v>0</v>
      </c>
      <c r="GZ37" s="27">
        <f t="shared" si="9"/>
        <v>7</v>
      </c>
      <c r="HA37" s="87" t="str">
        <f>IF(GZ37='Rregjistrimet 9 Vjeçare'!AJ37,"Mire","Gabim")</f>
        <v>Mire</v>
      </c>
      <c r="HB37" s="27">
        <f t="shared" si="10"/>
        <v>0</v>
      </c>
      <c r="HC37" s="27">
        <f t="shared" si="11"/>
        <v>0</v>
      </c>
      <c r="HD37" s="27">
        <f t="shared" si="20"/>
        <v>1</v>
      </c>
      <c r="HE37" s="27">
        <f t="shared" si="13"/>
        <v>1</v>
      </c>
      <c r="HF37" s="27">
        <f t="shared" si="14"/>
        <v>2</v>
      </c>
      <c r="HG37" s="27">
        <f t="shared" si="15"/>
        <v>0</v>
      </c>
      <c r="HH37" s="27">
        <f t="shared" si="16"/>
        <v>0</v>
      </c>
      <c r="HI37" s="27">
        <f t="shared" si="17"/>
        <v>0</v>
      </c>
      <c r="HJ37" s="27">
        <f t="shared" si="18"/>
        <v>0</v>
      </c>
      <c r="HK37" s="27">
        <f t="shared" si="19"/>
        <v>4</v>
      </c>
      <c r="HL37" s="87" t="str">
        <f>IF(HK37='Rregjistrimet 9 Vjeçare'!AK37,"Mire","Gabim")</f>
        <v>Mire</v>
      </c>
    </row>
    <row r="38" spans="1:220" ht="13.5" customHeight="1">
      <c r="A38" s="83" t="s">
        <v>77</v>
      </c>
      <c r="B38" s="35" t="s">
        <v>66</v>
      </c>
      <c r="C38" s="35"/>
      <c r="D38" s="35"/>
      <c r="E38" s="35" t="s">
        <v>268</v>
      </c>
      <c r="F38" s="77" t="s">
        <v>406</v>
      </c>
      <c r="G38" s="35" t="s">
        <v>78</v>
      </c>
      <c r="H38" s="35" t="s">
        <v>78</v>
      </c>
      <c r="I38" s="35" t="s">
        <v>483</v>
      </c>
      <c r="J38" s="35" t="s">
        <v>486</v>
      </c>
      <c r="K38" s="35" t="s">
        <v>608</v>
      </c>
      <c r="L38" s="35" t="s">
        <v>609</v>
      </c>
      <c r="M38" s="35" t="s">
        <v>598</v>
      </c>
      <c r="N38" s="35" t="s">
        <v>599</v>
      </c>
      <c r="O38" s="35" t="s">
        <v>600</v>
      </c>
      <c r="P38" s="35"/>
      <c r="Q38" s="35" t="s">
        <v>601</v>
      </c>
      <c r="R38" s="84"/>
      <c r="S38" s="84"/>
      <c r="T38" s="85">
        <v>6</v>
      </c>
      <c r="U38" s="85">
        <v>3</v>
      </c>
      <c r="V38" s="85"/>
      <c r="W38" s="85"/>
      <c r="X38" s="85"/>
      <c r="Y38" s="85"/>
      <c r="Z38" s="85">
        <v>6</v>
      </c>
      <c r="AA38" s="85">
        <v>3</v>
      </c>
      <c r="AB38" s="85"/>
      <c r="AC38" s="85"/>
      <c r="AD38" s="85"/>
      <c r="AE38" s="85"/>
      <c r="AF38" s="85"/>
      <c r="AG38" s="85"/>
      <c r="AH38" s="85">
        <v>8</v>
      </c>
      <c r="AI38" s="85">
        <v>4</v>
      </c>
      <c r="AJ38" s="85"/>
      <c r="AK38" s="85"/>
      <c r="AL38" s="85"/>
      <c r="AM38" s="85"/>
      <c r="AN38" s="85"/>
      <c r="AO38" s="85"/>
      <c r="AP38" s="85"/>
      <c r="AQ38" s="85"/>
      <c r="AR38" s="85">
        <v>9</v>
      </c>
      <c r="AS38" s="85">
        <v>4</v>
      </c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>
        <v>19</v>
      </c>
      <c r="BE38" s="85">
        <v>10</v>
      </c>
      <c r="BF38" s="86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>
        <v>7</v>
      </c>
      <c r="BS38" s="85">
        <v>4</v>
      </c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>
        <v>14</v>
      </c>
      <c r="CI38" s="85">
        <v>5</v>
      </c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>
        <v>6</v>
      </c>
      <c r="DA38" s="85">
        <v>2</v>
      </c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>
        <v>20</v>
      </c>
      <c r="DU38" s="85">
        <v>15</v>
      </c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6"/>
      <c r="EO38" s="85"/>
      <c r="EP38" s="85"/>
      <c r="EQ38" s="85"/>
      <c r="ER38" s="85"/>
      <c r="ES38" s="85"/>
      <c r="ET38" s="85"/>
      <c r="EU38" s="85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27"/>
      <c r="GQ38" s="27">
        <f t="shared" si="0"/>
        <v>6</v>
      </c>
      <c r="GR38" s="27">
        <f t="shared" si="1"/>
        <v>6</v>
      </c>
      <c r="GS38" s="27">
        <f t="shared" si="2"/>
        <v>8</v>
      </c>
      <c r="GT38" s="27">
        <f t="shared" si="3"/>
        <v>9</v>
      </c>
      <c r="GU38" s="27">
        <f t="shared" si="4"/>
        <v>19</v>
      </c>
      <c r="GV38" s="27">
        <f t="shared" si="5"/>
        <v>7</v>
      </c>
      <c r="GW38" s="27">
        <f t="shared" si="6"/>
        <v>14</v>
      </c>
      <c r="GX38" s="27">
        <f t="shared" si="7"/>
        <v>6</v>
      </c>
      <c r="GY38" s="27">
        <f t="shared" si="8"/>
        <v>20</v>
      </c>
      <c r="GZ38" s="27">
        <f t="shared" si="9"/>
        <v>95</v>
      </c>
      <c r="HA38" s="87" t="str">
        <f>IF(GZ38='Rregjistrimet 9 Vjeçare'!AJ38,"Mire","Gabim")</f>
        <v>Mire</v>
      </c>
      <c r="HB38" s="27">
        <f t="shared" si="10"/>
        <v>3</v>
      </c>
      <c r="HC38" s="27">
        <f t="shared" si="11"/>
        <v>3</v>
      </c>
      <c r="HD38" s="27">
        <f t="shared" si="20"/>
        <v>4</v>
      </c>
      <c r="HE38" s="27">
        <f t="shared" si="13"/>
        <v>4</v>
      </c>
      <c r="HF38" s="27">
        <f t="shared" si="14"/>
        <v>10</v>
      </c>
      <c r="HG38" s="27">
        <f t="shared" si="15"/>
        <v>4</v>
      </c>
      <c r="HH38" s="27">
        <f t="shared" si="16"/>
        <v>5</v>
      </c>
      <c r="HI38" s="27">
        <f t="shared" si="17"/>
        <v>2</v>
      </c>
      <c r="HJ38" s="27">
        <f t="shared" si="18"/>
        <v>15</v>
      </c>
      <c r="HK38" s="27">
        <f t="shared" si="19"/>
        <v>50</v>
      </c>
      <c r="HL38" s="87" t="str">
        <f>IF(HK38='Rregjistrimet 9 Vjeçare'!AK38,"Mire","Gabim")</f>
        <v>Mire</v>
      </c>
    </row>
    <row r="39" spans="1:220" ht="13.5" customHeight="1">
      <c r="A39" s="83" t="s">
        <v>77</v>
      </c>
      <c r="B39" s="35" t="s">
        <v>66</v>
      </c>
      <c r="C39" s="35"/>
      <c r="D39" s="35"/>
      <c r="E39" s="35" t="s">
        <v>269</v>
      </c>
      <c r="F39" s="77" t="s">
        <v>406</v>
      </c>
      <c r="G39" s="35" t="s">
        <v>78</v>
      </c>
      <c r="H39" s="35" t="s">
        <v>78</v>
      </c>
      <c r="I39" s="35" t="s">
        <v>483</v>
      </c>
      <c r="J39" s="35" t="s">
        <v>487</v>
      </c>
      <c r="K39" s="35" t="s">
        <v>608</v>
      </c>
      <c r="L39" s="35" t="s">
        <v>609</v>
      </c>
      <c r="M39" s="35" t="s">
        <v>598</v>
      </c>
      <c r="N39" s="35" t="s">
        <v>599</v>
      </c>
      <c r="O39" s="35" t="s">
        <v>604</v>
      </c>
      <c r="P39" s="35" t="s">
        <v>268</v>
      </c>
      <c r="Q39" s="35" t="s">
        <v>601</v>
      </c>
      <c r="R39" s="84"/>
      <c r="S39" s="84"/>
      <c r="T39" s="85">
        <v>1</v>
      </c>
      <c r="U39" s="85">
        <v>0</v>
      </c>
      <c r="V39" s="85"/>
      <c r="W39" s="85"/>
      <c r="X39" s="85"/>
      <c r="Y39" s="85"/>
      <c r="Z39" s="85">
        <v>2</v>
      </c>
      <c r="AA39" s="85">
        <v>2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>
        <v>4</v>
      </c>
      <c r="BE39" s="85">
        <v>1</v>
      </c>
      <c r="BF39" s="86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>
        <v>5</v>
      </c>
      <c r="CI39" s="85">
        <v>4</v>
      </c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>
        <v>1</v>
      </c>
      <c r="DU39" s="85">
        <v>0</v>
      </c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6"/>
      <c r="EO39" s="85"/>
      <c r="EP39" s="85"/>
      <c r="EQ39" s="85"/>
      <c r="ER39" s="85"/>
      <c r="ES39" s="85"/>
      <c r="ET39" s="85"/>
      <c r="EU39" s="85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27"/>
      <c r="GQ39" s="27">
        <f t="shared" si="0"/>
        <v>1</v>
      </c>
      <c r="GR39" s="27">
        <f t="shared" si="1"/>
        <v>2</v>
      </c>
      <c r="GS39" s="27">
        <f t="shared" si="2"/>
        <v>0</v>
      </c>
      <c r="GT39" s="27">
        <f t="shared" si="3"/>
        <v>0</v>
      </c>
      <c r="GU39" s="27">
        <f t="shared" si="4"/>
        <v>4</v>
      </c>
      <c r="GV39" s="27">
        <f t="shared" si="5"/>
        <v>0</v>
      </c>
      <c r="GW39" s="27">
        <f t="shared" si="6"/>
        <v>5</v>
      </c>
      <c r="GX39" s="27">
        <f t="shared" si="7"/>
        <v>0</v>
      </c>
      <c r="GY39" s="27">
        <f t="shared" si="8"/>
        <v>1</v>
      </c>
      <c r="GZ39" s="27">
        <f t="shared" si="9"/>
        <v>13</v>
      </c>
      <c r="HA39" s="87" t="str">
        <f>IF(GZ39='Rregjistrimet 9 Vjeçare'!AJ39,"Mire","Gabim")</f>
        <v>Mire</v>
      </c>
      <c r="HB39" s="27">
        <f t="shared" si="10"/>
        <v>0</v>
      </c>
      <c r="HC39" s="27">
        <f t="shared" si="11"/>
        <v>2</v>
      </c>
      <c r="HD39" s="27">
        <f t="shared" si="20"/>
        <v>0</v>
      </c>
      <c r="HE39" s="27">
        <f t="shared" si="13"/>
        <v>0</v>
      </c>
      <c r="HF39" s="27">
        <f t="shared" si="14"/>
        <v>1</v>
      </c>
      <c r="HG39" s="27">
        <f t="shared" si="15"/>
        <v>0</v>
      </c>
      <c r="HH39" s="27">
        <f t="shared" si="16"/>
        <v>4</v>
      </c>
      <c r="HI39" s="27">
        <f t="shared" si="17"/>
        <v>0</v>
      </c>
      <c r="HJ39" s="27">
        <f t="shared" si="18"/>
        <v>0</v>
      </c>
      <c r="HK39" s="27">
        <f t="shared" si="19"/>
        <v>7</v>
      </c>
      <c r="HL39" s="87" t="str">
        <f>IF(HK39='Rregjistrimet 9 Vjeçare'!AK39,"Mire","Gabim")</f>
        <v>Mire</v>
      </c>
    </row>
    <row r="40" spans="1:220" ht="13.5" customHeight="1">
      <c r="A40" s="83" t="s">
        <v>77</v>
      </c>
      <c r="B40" s="35" t="s">
        <v>66</v>
      </c>
      <c r="C40" s="35"/>
      <c r="D40" s="35"/>
      <c r="E40" s="35" t="s">
        <v>270</v>
      </c>
      <c r="F40" s="77" t="s">
        <v>406</v>
      </c>
      <c r="G40" s="35" t="s">
        <v>78</v>
      </c>
      <c r="H40" s="35" t="s">
        <v>78</v>
      </c>
      <c r="I40" s="35" t="s">
        <v>483</v>
      </c>
      <c r="J40" s="35" t="s">
        <v>488</v>
      </c>
      <c r="K40" s="35" t="s">
        <v>608</v>
      </c>
      <c r="L40" s="35" t="s">
        <v>609</v>
      </c>
      <c r="M40" s="35" t="s">
        <v>598</v>
      </c>
      <c r="N40" s="35" t="s">
        <v>67</v>
      </c>
      <c r="O40" s="35" t="s">
        <v>604</v>
      </c>
      <c r="P40" s="35" t="s">
        <v>268</v>
      </c>
      <c r="Q40" s="35" t="s">
        <v>601</v>
      </c>
      <c r="R40" s="84"/>
      <c r="S40" s="84"/>
      <c r="T40" s="85">
        <v>5</v>
      </c>
      <c r="U40" s="85">
        <v>2</v>
      </c>
      <c r="V40" s="85"/>
      <c r="W40" s="85"/>
      <c r="X40" s="85"/>
      <c r="Y40" s="85"/>
      <c r="Z40" s="85">
        <v>3</v>
      </c>
      <c r="AA40" s="85">
        <v>0</v>
      </c>
      <c r="AB40" s="85"/>
      <c r="AC40" s="85"/>
      <c r="AD40" s="85"/>
      <c r="AE40" s="85"/>
      <c r="AF40" s="85"/>
      <c r="AG40" s="85"/>
      <c r="AH40" s="85">
        <v>4</v>
      </c>
      <c r="AI40" s="85">
        <v>3</v>
      </c>
      <c r="AJ40" s="85"/>
      <c r="AK40" s="85"/>
      <c r="AL40" s="85"/>
      <c r="AM40" s="85"/>
      <c r="AN40" s="85"/>
      <c r="AO40" s="85"/>
      <c r="AP40" s="85"/>
      <c r="AQ40" s="85"/>
      <c r="AR40" s="85">
        <v>7</v>
      </c>
      <c r="AS40" s="85">
        <v>0</v>
      </c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6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6"/>
      <c r="EO40" s="85"/>
      <c r="EP40" s="85"/>
      <c r="EQ40" s="85"/>
      <c r="ER40" s="85"/>
      <c r="ES40" s="85"/>
      <c r="ET40" s="85"/>
      <c r="EU40" s="85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27"/>
      <c r="GQ40" s="27">
        <f t="shared" si="0"/>
        <v>5</v>
      </c>
      <c r="GR40" s="27">
        <f t="shared" si="1"/>
        <v>3</v>
      </c>
      <c r="GS40" s="27">
        <f t="shared" si="2"/>
        <v>4</v>
      </c>
      <c r="GT40" s="27">
        <f t="shared" si="3"/>
        <v>7</v>
      </c>
      <c r="GU40" s="27">
        <f t="shared" si="4"/>
        <v>0</v>
      </c>
      <c r="GV40" s="27">
        <f t="shared" si="5"/>
        <v>0</v>
      </c>
      <c r="GW40" s="27">
        <f t="shared" si="6"/>
        <v>0</v>
      </c>
      <c r="GX40" s="27">
        <f t="shared" si="7"/>
        <v>0</v>
      </c>
      <c r="GY40" s="27">
        <f t="shared" si="8"/>
        <v>0</v>
      </c>
      <c r="GZ40" s="27">
        <f t="shared" si="9"/>
        <v>19</v>
      </c>
      <c r="HA40" s="87" t="str">
        <f>IF(GZ40='Rregjistrimet 9 Vjeçare'!AJ40,"Mire","Gabim")</f>
        <v>Mire</v>
      </c>
      <c r="HB40" s="27">
        <f t="shared" si="10"/>
        <v>2</v>
      </c>
      <c r="HC40" s="27">
        <f t="shared" si="11"/>
        <v>0</v>
      </c>
      <c r="HD40" s="27">
        <f t="shared" si="20"/>
        <v>3</v>
      </c>
      <c r="HE40" s="27">
        <f t="shared" si="13"/>
        <v>0</v>
      </c>
      <c r="HF40" s="27">
        <f t="shared" si="14"/>
        <v>0</v>
      </c>
      <c r="HG40" s="27">
        <f t="shared" si="15"/>
        <v>0</v>
      </c>
      <c r="HH40" s="27">
        <f t="shared" si="16"/>
        <v>0</v>
      </c>
      <c r="HI40" s="27">
        <f t="shared" si="17"/>
        <v>0</v>
      </c>
      <c r="HJ40" s="27">
        <f t="shared" si="18"/>
        <v>0</v>
      </c>
      <c r="HK40" s="27">
        <f t="shared" si="19"/>
        <v>5</v>
      </c>
      <c r="HL40" s="87" t="str">
        <f>IF(HK40='Rregjistrimet 9 Vjeçare'!AK40,"Mire","Gabim")</f>
        <v>Mire</v>
      </c>
    </row>
    <row r="41" spans="1:220" ht="13.5" customHeight="1">
      <c r="A41" s="83" t="s">
        <v>77</v>
      </c>
      <c r="B41" s="35" t="s">
        <v>66</v>
      </c>
      <c r="C41" s="35"/>
      <c r="D41" s="35"/>
      <c r="E41" s="35" t="s">
        <v>271</v>
      </c>
      <c r="F41" s="77" t="s">
        <v>407</v>
      </c>
      <c r="G41" s="35" t="s">
        <v>78</v>
      </c>
      <c r="H41" s="35" t="s">
        <v>78</v>
      </c>
      <c r="I41" s="35" t="s">
        <v>483</v>
      </c>
      <c r="J41" s="35" t="s">
        <v>489</v>
      </c>
      <c r="K41" s="35" t="s">
        <v>608</v>
      </c>
      <c r="L41" s="35" t="s">
        <v>609</v>
      </c>
      <c r="M41" s="35" t="s">
        <v>598</v>
      </c>
      <c r="N41" s="35" t="s">
        <v>599</v>
      </c>
      <c r="O41" s="35" t="s">
        <v>600</v>
      </c>
      <c r="P41" s="35"/>
      <c r="Q41" s="35" t="s">
        <v>601</v>
      </c>
      <c r="R41" s="84"/>
      <c r="S41" s="84"/>
      <c r="T41" s="85">
        <v>5</v>
      </c>
      <c r="U41" s="85">
        <v>2</v>
      </c>
      <c r="V41" s="85"/>
      <c r="W41" s="85"/>
      <c r="X41" s="85"/>
      <c r="Y41" s="85"/>
      <c r="Z41" s="85">
        <v>5</v>
      </c>
      <c r="AA41" s="85">
        <v>0</v>
      </c>
      <c r="AB41" s="85"/>
      <c r="AC41" s="85"/>
      <c r="AD41" s="85"/>
      <c r="AE41" s="85"/>
      <c r="AF41" s="85"/>
      <c r="AG41" s="85"/>
      <c r="AH41" s="85">
        <v>3</v>
      </c>
      <c r="AI41" s="85">
        <v>2</v>
      </c>
      <c r="AJ41" s="85"/>
      <c r="AK41" s="85"/>
      <c r="AL41" s="85"/>
      <c r="AM41" s="85"/>
      <c r="AN41" s="85"/>
      <c r="AO41" s="85"/>
      <c r="AP41" s="85"/>
      <c r="AQ41" s="85"/>
      <c r="AR41" s="85">
        <v>5</v>
      </c>
      <c r="AS41" s="85">
        <v>3</v>
      </c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>
        <v>8</v>
      </c>
      <c r="BE41" s="85">
        <v>3</v>
      </c>
      <c r="BF41" s="86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>
        <v>7</v>
      </c>
      <c r="BS41" s="85">
        <v>5</v>
      </c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>
        <v>3</v>
      </c>
      <c r="CI41" s="85">
        <v>2</v>
      </c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>
        <v>12</v>
      </c>
      <c r="DA41" s="85">
        <v>5</v>
      </c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>
        <v>9</v>
      </c>
      <c r="DU41" s="85">
        <v>5</v>
      </c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6"/>
      <c r="EO41" s="85"/>
      <c r="EP41" s="85"/>
      <c r="EQ41" s="85"/>
      <c r="ER41" s="85"/>
      <c r="ES41" s="85"/>
      <c r="ET41" s="85"/>
      <c r="EU41" s="85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27"/>
      <c r="GQ41" s="27">
        <f t="shared" si="0"/>
        <v>5</v>
      </c>
      <c r="GR41" s="27">
        <f t="shared" si="1"/>
        <v>5</v>
      </c>
      <c r="GS41" s="27">
        <f t="shared" si="2"/>
        <v>3</v>
      </c>
      <c r="GT41" s="27">
        <f t="shared" si="3"/>
        <v>5</v>
      </c>
      <c r="GU41" s="27">
        <f t="shared" si="4"/>
        <v>8</v>
      </c>
      <c r="GV41" s="27">
        <f t="shared" si="5"/>
        <v>7</v>
      </c>
      <c r="GW41" s="27">
        <f t="shared" si="6"/>
        <v>3</v>
      </c>
      <c r="GX41" s="27">
        <f t="shared" si="7"/>
        <v>12</v>
      </c>
      <c r="GY41" s="27">
        <f t="shared" si="8"/>
        <v>9</v>
      </c>
      <c r="GZ41" s="27">
        <f t="shared" si="9"/>
        <v>57</v>
      </c>
      <c r="HA41" s="87" t="str">
        <f>IF(GZ41='Rregjistrimet 9 Vjeçare'!AJ41,"Mire","Gabim")</f>
        <v>Mire</v>
      </c>
      <c r="HB41" s="27">
        <f t="shared" si="10"/>
        <v>2</v>
      </c>
      <c r="HC41" s="27">
        <f t="shared" si="11"/>
        <v>0</v>
      </c>
      <c r="HD41" s="27">
        <f t="shared" si="20"/>
        <v>2</v>
      </c>
      <c r="HE41" s="27">
        <f t="shared" si="13"/>
        <v>3</v>
      </c>
      <c r="HF41" s="27">
        <f t="shared" si="14"/>
        <v>3</v>
      </c>
      <c r="HG41" s="27">
        <f t="shared" si="15"/>
        <v>5</v>
      </c>
      <c r="HH41" s="27">
        <f t="shared" si="16"/>
        <v>2</v>
      </c>
      <c r="HI41" s="27">
        <f t="shared" si="17"/>
        <v>5</v>
      </c>
      <c r="HJ41" s="27">
        <f t="shared" si="18"/>
        <v>5</v>
      </c>
      <c r="HK41" s="27">
        <f t="shared" si="19"/>
        <v>27</v>
      </c>
      <c r="HL41" s="87" t="str">
        <f>IF(HK41='Rregjistrimet 9 Vjeçare'!AK41,"Mire","Gabim")</f>
        <v>Mire</v>
      </c>
    </row>
    <row r="42" spans="1:220" ht="13.5" customHeight="1">
      <c r="A42" s="83" t="s">
        <v>77</v>
      </c>
      <c r="B42" s="35" t="s">
        <v>66</v>
      </c>
      <c r="C42" s="35"/>
      <c r="D42" s="35"/>
      <c r="E42" s="35" t="s">
        <v>272</v>
      </c>
      <c r="F42" s="77" t="s">
        <v>407</v>
      </c>
      <c r="G42" s="35" t="s">
        <v>78</v>
      </c>
      <c r="H42" s="35" t="s">
        <v>78</v>
      </c>
      <c r="I42" s="35" t="s">
        <v>483</v>
      </c>
      <c r="J42" s="35" t="s">
        <v>490</v>
      </c>
      <c r="K42" s="35" t="s">
        <v>608</v>
      </c>
      <c r="L42" s="35" t="s">
        <v>609</v>
      </c>
      <c r="M42" s="35" t="s">
        <v>598</v>
      </c>
      <c r="N42" s="35" t="s">
        <v>599</v>
      </c>
      <c r="O42" s="35" t="s">
        <v>604</v>
      </c>
      <c r="P42" s="35" t="s">
        <v>271</v>
      </c>
      <c r="Q42" s="35" t="s">
        <v>601</v>
      </c>
      <c r="R42" s="84"/>
      <c r="S42" s="84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>
        <v>1</v>
      </c>
      <c r="BE42" s="85">
        <v>1</v>
      </c>
      <c r="BF42" s="86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>
        <v>1</v>
      </c>
      <c r="DA42" s="85">
        <v>1</v>
      </c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6"/>
      <c r="EO42" s="85"/>
      <c r="EP42" s="85"/>
      <c r="EQ42" s="85"/>
      <c r="ER42" s="85"/>
      <c r="ES42" s="85"/>
      <c r="ET42" s="85"/>
      <c r="EU42" s="85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27"/>
      <c r="GQ42" s="27">
        <f t="shared" si="0"/>
        <v>0</v>
      </c>
      <c r="GR42" s="27">
        <f t="shared" si="1"/>
        <v>0</v>
      </c>
      <c r="GS42" s="27">
        <f t="shared" si="2"/>
        <v>0</v>
      </c>
      <c r="GT42" s="27">
        <f t="shared" si="3"/>
        <v>0</v>
      </c>
      <c r="GU42" s="27">
        <f t="shared" si="4"/>
        <v>1</v>
      </c>
      <c r="GV42" s="27">
        <f t="shared" si="5"/>
        <v>0</v>
      </c>
      <c r="GW42" s="27">
        <f t="shared" si="6"/>
        <v>0</v>
      </c>
      <c r="GX42" s="27">
        <f t="shared" si="7"/>
        <v>1</v>
      </c>
      <c r="GY42" s="27">
        <f t="shared" si="8"/>
        <v>0</v>
      </c>
      <c r="GZ42" s="27">
        <f t="shared" si="9"/>
        <v>2</v>
      </c>
      <c r="HA42" s="87" t="str">
        <f>IF(GZ42='Rregjistrimet 9 Vjeçare'!AJ42,"Mire","Gabim")</f>
        <v>Mire</v>
      </c>
      <c r="HB42" s="27">
        <f t="shared" si="10"/>
        <v>0</v>
      </c>
      <c r="HC42" s="27">
        <f t="shared" si="11"/>
        <v>0</v>
      </c>
      <c r="HD42" s="27">
        <f t="shared" si="20"/>
        <v>0</v>
      </c>
      <c r="HE42" s="27">
        <f t="shared" si="13"/>
        <v>0</v>
      </c>
      <c r="HF42" s="27">
        <f t="shared" si="14"/>
        <v>1</v>
      </c>
      <c r="HG42" s="27">
        <f t="shared" si="15"/>
        <v>0</v>
      </c>
      <c r="HH42" s="27">
        <f t="shared" si="16"/>
        <v>0</v>
      </c>
      <c r="HI42" s="27">
        <f t="shared" si="17"/>
        <v>1</v>
      </c>
      <c r="HJ42" s="27">
        <f t="shared" si="18"/>
        <v>0</v>
      </c>
      <c r="HK42" s="27">
        <f t="shared" si="19"/>
        <v>2</v>
      </c>
      <c r="HL42" s="87" t="str">
        <f>IF(HK42='Rregjistrimet 9 Vjeçare'!AK42,"Mire","Gabim")</f>
        <v>Mire</v>
      </c>
    </row>
    <row r="43" spans="1:256" s="88" customFormat="1" ht="13.5" customHeight="1" thickBot="1">
      <c r="A43" s="83" t="s">
        <v>77</v>
      </c>
      <c r="B43" s="35" t="s">
        <v>66</v>
      </c>
      <c r="C43" s="35"/>
      <c r="D43" s="35"/>
      <c r="E43" s="35" t="s">
        <v>273</v>
      </c>
      <c r="F43" s="77" t="s">
        <v>408</v>
      </c>
      <c r="G43" s="35" t="s">
        <v>78</v>
      </c>
      <c r="H43" s="35" t="s">
        <v>78</v>
      </c>
      <c r="I43" s="35" t="s">
        <v>483</v>
      </c>
      <c r="J43" s="35" t="s">
        <v>491</v>
      </c>
      <c r="K43" s="35" t="s">
        <v>608</v>
      </c>
      <c r="L43" s="35" t="s">
        <v>609</v>
      </c>
      <c r="M43" s="35" t="s">
        <v>598</v>
      </c>
      <c r="N43" s="35" t="s">
        <v>599</v>
      </c>
      <c r="O43" s="35" t="s">
        <v>600</v>
      </c>
      <c r="P43" s="35"/>
      <c r="Q43" s="35" t="s">
        <v>601</v>
      </c>
      <c r="R43" s="84"/>
      <c r="S43" s="84"/>
      <c r="T43" s="85">
        <v>4</v>
      </c>
      <c r="U43" s="85">
        <v>1</v>
      </c>
      <c r="V43" s="85"/>
      <c r="W43" s="85"/>
      <c r="X43" s="85">
        <v>3</v>
      </c>
      <c r="Y43" s="85">
        <v>2</v>
      </c>
      <c r="Z43" s="85">
        <v>13</v>
      </c>
      <c r="AA43" s="85">
        <v>9</v>
      </c>
      <c r="AB43" s="85"/>
      <c r="AC43" s="85"/>
      <c r="AD43" s="85"/>
      <c r="AE43" s="85"/>
      <c r="AF43" s="85">
        <v>6</v>
      </c>
      <c r="AG43" s="85">
        <v>4</v>
      </c>
      <c r="AH43" s="85">
        <v>7</v>
      </c>
      <c r="AI43" s="85">
        <v>3</v>
      </c>
      <c r="AJ43" s="85"/>
      <c r="AK43" s="85"/>
      <c r="AL43" s="85"/>
      <c r="AM43" s="85"/>
      <c r="AN43" s="85"/>
      <c r="AO43" s="85"/>
      <c r="AP43" s="85">
        <v>4</v>
      </c>
      <c r="AQ43" s="85">
        <v>2</v>
      </c>
      <c r="AR43" s="85">
        <v>6</v>
      </c>
      <c r="AS43" s="85">
        <v>3</v>
      </c>
      <c r="AT43" s="85"/>
      <c r="AU43" s="85"/>
      <c r="AV43" s="85"/>
      <c r="AW43" s="85"/>
      <c r="AX43" s="85"/>
      <c r="AY43" s="85"/>
      <c r="AZ43" s="85"/>
      <c r="BA43" s="85"/>
      <c r="BB43" s="85">
        <v>5</v>
      </c>
      <c r="BC43" s="85">
        <v>3</v>
      </c>
      <c r="BD43" s="85">
        <v>8</v>
      </c>
      <c r="BE43" s="85">
        <v>4</v>
      </c>
      <c r="BF43" s="86"/>
      <c r="BG43" s="85"/>
      <c r="BH43" s="85"/>
      <c r="BI43" s="85"/>
      <c r="BJ43" s="85"/>
      <c r="BK43" s="85"/>
      <c r="BL43" s="85"/>
      <c r="BM43" s="85"/>
      <c r="BN43" s="85"/>
      <c r="BO43" s="85"/>
      <c r="BP43" s="85">
        <v>6</v>
      </c>
      <c r="BQ43" s="85">
        <v>3</v>
      </c>
      <c r="BR43" s="85">
        <v>11</v>
      </c>
      <c r="BS43" s="85">
        <v>7</v>
      </c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>
        <v>6</v>
      </c>
      <c r="CG43" s="85">
        <v>2</v>
      </c>
      <c r="CH43" s="85">
        <v>9</v>
      </c>
      <c r="CI43" s="85">
        <v>7</v>
      </c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>
        <v>10</v>
      </c>
      <c r="DA43" s="85">
        <v>6</v>
      </c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>
        <v>5</v>
      </c>
      <c r="DS43" s="85">
        <v>5</v>
      </c>
      <c r="DT43" s="85">
        <v>11</v>
      </c>
      <c r="DU43" s="85">
        <v>5</v>
      </c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>
        <v>9</v>
      </c>
      <c r="EM43" s="85">
        <v>5</v>
      </c>
      <c r="EN43" s="86"/>
      <c r="EO43" s="85"/>
      <c r="EP43" s="85"/>
      <c r="EQ43" s="85"/>
      <c r="ER43" s="85"/>
      <c r="ES43" s="85"/>
      <c r="ET43" s="85"/>
      <c r="EU43" s="85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27"/>
      <c r="GQ43" s="27">
        <f t="shared" si="0"/>
        <v>7</v>
      </c>
      <c r="GR43" s="27">
        <f t="shared" si="1"/>
        <v>19</v>
      </c>
      <c r="GS43" s="27">
        <f t="shared" si="2"/>
        <v>11</v>
      </c>
      <c r="GT43" s="27">
        <f t="shared" si="3"/>
        <v>11</v>
      </c>
      <c r="GU43" s="27">
        <f t="shared" si="4"/>
        <v>14</v>
      </c>
      <c r="GV43" s="27">
        <f t="shared" si="5"/>
        <v>17</v>
      </c>
      <c r="GW43" s="27">
        <f t="shared" si="6"/>
        <v>9</v>
      </c>
      <c r="GX43" s="27">
        <f t="shared" si="7"/>
        <v>15</v>
      </c>
      <c r="GY43" s="27">
        <f t="shared" si="8"/>
        <v>20</v>
      </c>
      <c r="GZ43" s="27">
        <f t="shared" si="9"/>
        <v>123</v>
      </c>
      <c r="HA43" s="87" t="str">
        <f>IF(GZ43='Rregjistrimet 9 Vjeçare'!AJ43,"Mire","Gabim")</f>
        <v>Mire</v>
      </c>
      <c r="HB43" s="27">
        <f t="shared" si="10"/>
        <v>3</v>
      </c>
      <c r="HC43" s="27">
        <f t="shared" si="11"/>
        <v>13</v>
      </c>
      <c r="HD43" s="27">
        <f t="shared" si="20"/>
        <v>5</v>
      </c>
      <c r="HE43" s="27">
        <f t="shared" si="13"/>
        <v>6</v>
      </c>
      <c r="HF43" s="27">
        <f t="shared" si="14"/>
        <v>7</v>
      </c>
      <c r="HG43" s="27">
        <f t="shared" si="15"/>
        <v>9</v>
      </c>
      <c r="HH43" s="27">
        <f t="shared" si="16"/>
        <v>7</v>
      </c>
      <c r="HI43" s="27">
        <f t="shared" si="17"/>
        <v>11</v>
      </c>
      <c r="HJ43" s="27">
        <f t="shared" si="18"/>
        <v>10</v>
      </c>
      <c r="HK43" s="27">
        <f t="shared" si="19"/>
        <v>71</v>
      </c>
      <c r="HL43" s="87" t="str">
        <f>IF(HK43='Rregjistrimet 9 Vjeçare'!AK43,"Mire","Gabim")</f>
        <v>Mire</v>
      </c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20" ht="13.5" customHeight="1">
      <c r="A44" s="83" t="s">
        <v>77</v>
      </c>
      <c r="B44" s="35" t="s">
        <v>66</v>
      </c>
      <c r="C44" s="35"/>
      <c r="D44" s="35"/>
      <c r="E44" s="35" t="s">
        <v>274</v>
      </c>
      <c r="F44" s="77" t="s">
        <v>409</v>
      </c>
      <c r="G44" s="35" t="s">
        <v>78</v>
      </c>
      <c r="H44" s="35" t="s">
        <v>78</v>
      </c>
      <c r="I44" s="35" t="s">
        <v>492</v>
      </c>
      <c r="J44" s="35" t="s">
        <v>493</v>
      </c>
      <c r="K44" s="35" t="s">
        <v>608</v>
      </c>
      <c r="L44" s="35" t="s">
        <v>609</v>
      </c>
      <c r="M44" s="35" t="s">
        <v>598</v>
      </c>
      <c r="N44" s="35" t="s">
        <v>605</v>
      </c>
      <c r="O44" s="35" t="s">
        <v>614</v>
      </c>
      <c r="P44" s="35"/>
      <c r="Q44" s="35" t="s">
        <v>601</v>
      </c>
      <c r="R44" s="84"/>
      <c r="S44" s="84"/>
      <c r="T44" s="85">
        <v>11</v>
      </c>
      <c r="U44" s="85">
        <v>7</v>
      </c>
      <c r="V44" s="85"/>
      <c r="W44" s="85"/>
      <c r="X44" s="85"/>
      <c r="Y44" s="85"/>
      <c r="Z44" s="85">
        <v>22</v>
      </c>
      <c r="AA44" s="85">
        <v>13</v>
      </c>
      <c r="AB44" s="85"/>
      <c r="AC44" s="85"/>
      <c r="AD44" s="85"/>
      <c r="AE44" s="85"/>
      <c r="AF44" s="85"/>
      <c r="AG44" s="85"/>
      <c r="AH44" s="85">
        <v>19</v>
      </c>
      <c r="AI44" s="85">
        <v>10</v>
      </c>
      <c r="AJ44" s="85"/>
      <c r="AK44" s="85"/>
      <c r="AL44" s="85"/>
      <c r="AM44" s="85"/>
      <c r="AN44" s="85"/>
      <c r="AO44" s="85"/>
      <c r="AP44" s="85"/>
      <c r="AQ44" s="85"/>
      <c r="AR44" s="85">
        <v>24</v>
      </c>
      <c r="AS44" s="85">
        <v>15</v>
      </c>
      <c r="AT44" s="85"/>
      <c r="AU44" s="85"/>
      <c r="AV44" s="85"/>
      <c r="AW44" s="85"/>
      <c r="AX44" s="85"/>
      <c r="AY44" s="85"/>
      <c r="AZ44" s="85"/>
      <c r="BA44" s="85"/>
      <c r="BB44" s="85">
        <v>1</v>
      </c>
      <c r="BC44" s="85">
        <v>0</v>
      </c>
      <c r="BD44" s="85">
        <v>22</v>
      </c>
      <c r="BE44" s="85">
        <v>5</v>
      </c>
      <c r="BF44" s="86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>
        <v>16</v>
      </c>
      <c r="BS44" s="85">
        <v>6</v>
      </c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>
        <v>21</v>
      </c>
      <c r="CI44" s="85">
        <v>9</v>
      </c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>
        <v>34</v>
      </c>
      <c r="DA44" s="85">
        <v>15</v>
      </c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>
        <v>25</v>
      </c>
      <c r="DU44" s="85">
        <v>10</v>
      </c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>
        <v>1</v>
      </c>
      <c r="EM44" s="85">
        <v>0</v>
      </c>
      <c r="EN44" s="86"/>
      <c r="EO44" s="85"/>
      <c r="EP44" s="85"/>
      <c r="EQ44" s="85"/>
      <c r="ER44" s="85"/>
      <c r="ES44" s="85"/>
      <c r="ET44" s="85"/>
      <c r="EU44" s="85"/>
      <c r="EV44" s="86"/>
      <c r="EW44" s="86"/>
      <c r="EX44" s="86">
        <v>2</v>
      </c>
      <c r="EY44" s="86">
        <v>1</v>
      </c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27"/>
      <c r="GQ44" s="27">
        <f t="shared" si="0"/>
        <v>11</v>
      </c>
      <c r="GR44" s="27">
        <f t="shared" si="1"/>
        <v>22</v>
      </c>
      <c r="GS44" s="27">
        <f t="shared" si="2"/>
        <v>19</v>
      </c>
      <c r="GT44" s="27">
        <f t="shared" si="3"/>
        <v>25</v>
      </c>
      <c r="GU44" s="27">
        <f t="shared" si="4"/>
        <v>22</v>
      </c>
      <c r="GV44" s="27">
        <f t="shared" si="5"/>
        <v>18</v>
      </c>
      <c r="GW44" s="27">
        <f t="shared" si="6"/>
        <v>21</v>
      </c>
      <c r="GX44" s="27">
        <f t="shared" si="7"/>
        <v>34</v>
      </c>
      <c r="GY44" s="27">
        <f t="shared" si="8"/>
        <v>26</v>
      </c>
      <c r="GZ44" s="27">
        <f t="shared" si="9"/>
        <v>198</v>
      </c>
      <c r="HA44" s="87" t="str">
        <f>IF(GZ44='Rregjistrimet 9 Vjeçare'!AJ44,"Mire","Gabim")</f>
        <v>Mire</v>
      </c>
      <c r="HB44" s="27">
        <f t="shared" si="10"/>
        <v>7</v>
      </c>
      <c r="HC44" s="27">
        <f t="shared" si="11"/>
        <v>13</v>
      </c>
      <c r="HD44" s="27">
        <f t="shared" si="20"/>
        <v>10</v>
      </c>
      <c r="HE44" s="27">
        <f t="shared" si="13"/>
        <v>15</v>
      </c>
      <c r="HF44" s="27">
        <f t="shared" si="14"/>
        <v>5</v>
      </c>
      <c r="HG44" s="27">
        <f t="shared" si="15"/>
        <v>7</v>
      </c>
      <c r="HH44" s="27">
        <f t="shared" si="16"/>
        <v>9</v>
      </c>
      <c r="HI44" s="27">
        <f t="shared" si="17"/>
        <v>15</v>
      </c>
      <c r="HJ44" s="27">
        <f t="shared" si="18"/>
        <v>10</v>
      </c>
      <c r="HK44" s="27">
        <f t="shared" si="19"/>
        <v>91</v>
      </c>
      <c r="HL44" s="87" t="str">
        <f>IF(HK44='Rregjistrimet 9 Vjeçare'!AK44,"Mire","Gabim")</f>
        <v>Mire</v>
      </c>
    </row>
    <row r="45" spans="1:220" ht="13.5" customHeight="1">
      <c r="A45" s="83" t="s">
        <v>77</v>
      </c>
      <c r="B45" s="35" t="s">
        <v>66</v>
      </c>
      <c r="C45" s="35"/>
      <c r="D45" s="35"/>
      <c r="E45" s="35" t="s">
        <v>275</v>
      </c>
      <c r="F45" s="77" t="s">
        <v>410</v>
      </c>
      <c r="G45" s="35" t="s">
        <v>78</v>
      </c>
      <c r="H45" s="35" t="s">
        <v>78</v>
      </c>
      <c r="I45" s="35" t="s">
        <v>492</v>
      </c>
      <c r="J45" s="77" t="s">
        <v>494</v>
      </c>
      <c r="K45" s="35" t="s">
        <v>608</v>
      </c>
      <c r="L45" s="35" t="s">
        <v>609</v>
      </c>
      <c r="M45" s="35" t="s">
        <v>598</v>
      </c>
      <c r="N45" s="35" t="s">
        <v>599</v>
      </c>
      <c r="O45" s="35" t="s">
        <v>600</v>
      </c>
      <c r="P45" s="77"/>
      <c r="Q45" s="35" t="s">
        <v>601</v>
      </c>
      <c r="R45" s="84">
        <v>2</v>
      </c>
      <c r="S45" s="84">
        <v>2</v>
      </c>
      <c r="T45" s="85">
        <v>16</v>
      </c>
      <c r="U45" s="85">
        <v>6</v>
      </c>
      <c r="V45" s="85"/>
      <c r="W45" s="85"/>
      <c r="X45" s="85">
        <v>2</v>
      </c>
      <c r="Y45" s="85">
        <v>2</v>
      </c>
      <c r="Z45" s="85"/>
      <c r="AA45" s="85"/>
      <c r="AB45" s="85"/>
      <c r="AC45" s="85"/>
      <c r="AD45" s="85"/>
      <c r="AE45" s="85"/>
      <c r="AF45" s="85">
        <v>10</v>
      </c>
      <c r="AG45" s="85">
        <v>5</v>
      </c>
      <c r="AH45" s="85"/>
      <c r="AI45" s="85"/>
      <c r="AJ45" s="85">
        <v>1</v>
      </c>
      <c r="AK45" s="85">
        <v>1</v>
      </c>
      <c r="AL45" s="85"/>
      <c r="AM45" s="85"/>
      <c r="AN45" s="85">
        <v>1</v>
      </c>
      <c r="AO45" s="85">
        <v>1</v>
      </c>
      <c r="AP45" s="85">
        <v>8</v>
      </c>
      <c r="AQ45" s="85">
        <v>6</v>
      </c>
      <c r="AR45" s="85">
        <v>10</v>
      </c>
      <c r="AS45" s="85">
        <v>6</v>
      </c>
      <c r="AT45" s="85"/>
      <c r="AU45" s="85"/>
      <c r="AV45" s="85"/>
      <c r="AW45" s="85"/>
      <c r="AX45" s="85"/>
      <c r="AY45" s="85"/>
      <c r="AZ45" s="85">
        <v>1</v>
      </c>
      <c r="BA45" s="85">
        <v>0</v>
      </c>
      <c r="BB45" s="85">
        <v>2</v>
      </c>
      <c r="BC45" s="85">
        <v>2</v>
      </c>
      <c r="BD45" s="85"/>
      <c r="BE45" s="85"/>
      <c r="BF45" s="86"/>
      <c r="BG45" s="85"/>
      <c r="BH45" s="85"/>
      <c r="BI45" s="85"/>
      <c r="BJ45" s="85"/>
      <c r="BK45" s="85"/>
      <c r="BL45" s="85"/>
      <c r="BM45" s="85"/>
      <c r="BN45" s="85">
        <v>3</v>
      </c>
      <c r="BO45" s="85">
        <v>0</v>
      </c>
      <c r="BP45" s="85">
        <v>18</v>
      </c>
      <c r="BQ45" s="85">
        <v>12</v>
      </c>
      <c r="BR45" s="85">
        <v>8</v>
      </c>
      <c r="BS45" s="85">
        <v>3</v>
      </c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>
        <v>7</v>
      </c>
      <c r="CE45" s="85">
        <v>2</v>
      </c>
      <c r="CF45" s="85">
        <v>5</v>
      </c>
      <c r="CG45" s="85">
        <v>2</v>
      </c>
      <c r="CH45" s="85">
        <v>20</v>
      </c>
      <c r="CI45" s="85">
        <v>12</v>
      </c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>
        <v>1</v>
      </c>
      <c r="CW45" s="85">
        <v>1</v>
      </c>
      <c r="CX45" s="85">
        <v>8</v>
      </c>
      <c r="CY45" s="85">
        <v>5</v>
      </c>
      <c r="CZ45" s="85">
        <v>11</v>
      </c>
      <c r="DA45" s="85">
        <v>7</v>
      </c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>
        <v>1</v>
      </c>
      <c r="DO45" s="85">
        <v>0</v>
      </c>
      <c r="DP45" s="85">
        <v>1</v>
      </c>
      <c r="DQ45" s="85">
        <v>1</v>
      </c>
      <c r="DR45" s="85">
        <v>2</v>
      </c>
      <c r="DS45" s="85">
        <v>1</v>
      </c>
      <c r="DT45" s="85">
        <v>15</v>
      </c>
      <c r="DU45" s="85">
        <v>9</v>
      </c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>
        <v>6</v>
      </c>
      <c r="EM45" s="85">
        <v>1</v>
      </c>
      <c r="EN45" s="86"/>
      <c r="EO45" s="85"/>
      <c r="EP45" s="85"/>
      <c r="EQ45" s="85"/>
      <c r="ER45" s="85"/>
      <c r="ES45" s="85"/>
      <c r="ET45" s="85"/>
      <c r="EU45" s="85"/>
      <c r="EV45" s="86"/>
      <c r="EW45" s="86"/>
      <c r="EX45" s="86"/>
      <c r="EY45" s="86"/>
      <c r="EZ45" s="86"/>
      <c r="FA45" s="86"/>
      <c r="FB45" s="86"/>
      <c r="FC45" s="86"/>
      <c r="FD45" s="86">
        <v>1</v>
      </c>
      <c r="FE45" s="86">
        <v>1</v>
      </c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27"/>
      <c r="GQ45" s="27">
        <f t="shared" si="0"/>
        <v>20</v>
      </c>
      <c r="GR45" s="27">
        <f t="shared" si="1"/>
        <v>11</v>
      </c>
      <c r="GS45" s="27">
        <f t="shared" si="2"/>
        <v>9</v>
      </c>
      <c r="GT45" s="27">
        <f t="shared" si="3"/>
        <v>16</v>
      </c>
      <c r="GU45" s="27">
        <f t="shared" si="4"/>
        <v>25</v>
      </c>
      <c r="GV45" s="27">
        <f t="shared" si="5"/>
        <v>15</v>
      </c>
      <c r="GW45" s="27">
        <f t="shared" si="6"/>
        <v>29</v>
      </c>
      <c r="GX45" s="27">
        <f t="shared" si="7"/>
        <v>13</v>
      </c>
      <c r="GY45" s="27">
        <f t="shared" si="8"/>
        <v>22</v>
      </c>
      <c r="GZ45" s="27">
        <f t="shared" si="9"/>
        <v>160</v>
      </c>
      <c r="HA45" s="87" t="str">
        <f>IF(GZ45='Rregjistrimet 9 Vjeçare'!AJ45,"Mire","Gabim")</f>
        <v>Mire</v>
      </c>
      <c r="HB45" s="27">
        <f t="shared" si="10"/>
        <v>10</v>
      </c>
      <c r="HC45" s="27">
        <f t="shared" si="11"/>
        <v>6</v>
      </c>
      <c r="HD45" s="27">
        <f t="shared" si="20"/>
        <v>6</v>
      </c>
      <c r="HE45" s="27">
        <f t="shared" si="13"/>
        <v>9</v>
      </c>
      <c r="HF45" s="27">
        <f t="shared" si="14"/>
        <v>14</v>
      </c>
      <c r="HG45" s="27">
        <f t="shared" si="15"/>
        <v>6</v>
      </c>
      <c r="HH45" s="27">
        <f t="shared" si="16"/>
        <v>18</v>
      </c>
      <c r="HI45" s="27">
        <f t="shared" si="17"/>
        <v>8</v>
      </c>
      <c r="HJ45" s="27">
        <f t="shared" si="18"/>
        <v>11</v>
      </c>
      <c r="HK45" s="27">
        <f t="shared" si="19"/>
        <v>88</v>
      </c>
      <c r="HL45" s="87" t="str">
        <f>IF(HK45='Rregjistrimet 9 Vjeçare'!AK45,"Mire","Gabim")</f>
        <v>Mire</v>
      </c>
    </row>
    <row r="46" spans="1:220" ht="13.5" customHeight="1">
      <c r="A46" s="83" t="s">
        <v>77</v>
      </c>
      <c r="B46" s="35" t="s">
        <v>66</v>
      </c>
      <c r="C46" s="35"/>
      <c r="D46" s="35"/>
      <c r="E46" s="35" t="s">
        <v>276</v>
      </c>
      <c r="F46" s="77" t="s">
        <v>411</v>
      </c>
      <c r="G46" s="35" t="s">
        <v>78</v>
      </c>
      <c r="H46" s="35" t="s">
        <v>78</v>
      </c>
      <c r="I46" s="35" t="s">
        <v>492</v>
      </c>
      <c r="J46" s="35" t="s">
        <v>495</v>
      </c>
      <c r="K46" s="35" t="s">
        <v>608</v>
      </c>
      <c r="L46" s="35" t="s">
        <v>609</v>
      </c>
      <c r="M46" s="35" t="s">
        <v>598</v>
      </c>
      <c r="N46" s="35" t="s">
        <v>599</v>
      </c>
      <c r="O46" s="35" t="s">
        <v>600</v>
      </c>
      <c r="P46" s="35"/>
      <c r="Q46" s="35" t="s">
        <v>601</v>
      </c>
      <c r="R46" s="84"/>
      <c r="S46" s="84"/>
      <c r="T46" s="85">
        <v>3</v>
      </c>
      <c r="U46" s="85">
        <v>1</v>
      </c>
      <c r="V46" s="85"/>
      <c r="W46" s="85"/>
      <c r="X46" s="85"/>
      <c r="Y46" s="85"/>
      <c r="Z46" s="85">
        <v>5</v>
      </c>
      <c r="AA46" s="85">
        <v>1</v>
      </c>
      <c r="AB46" s="85"/>
      <c r="AC46" s="85"/>
      <c r="AD46" s="85"/>
      <c r="AE46" s="85"/>
      <c r="AF46" s="85">
        <v>1</v>
      </c>
      <c r="AG46" s="85">
        <v>1</v>
      </c>
      <c r="AH46" s="85">
        <v>2</v>
      </c>
      <c r="AI46" s="85">
        <v>2</v>
      </c>
      <c r="AJ46" s="85"/>
      <c r="AK46" s="85"/>
      <c r="AL46" s="85"/>
      <c r="AM46" s="85"/>
      <c r="AN46" s="85"/>
      <c r="AO46" s="85"/>
      <c r="AP46" s="85">
        <v>2</v>
      </c>
      <c r="AQ46" s="85">
        <v>0</v>
      </c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>
        <v>2</v>
      </c>
      <c r="BC46" s="85">
        <v>1</v>
      </c>
      <c r="BD46" s="85"/>
      <c r="BE46" s="85"/>
      <c r="BF46" s="86"/>
      <c r="BG46" s="85"/>
      <c r="BH46" s="85"/>
      <c r="BI46" s="85"/>
      <c r="BJ46" s="85"/>
      <c r="BK46" s="85"/>
      <c r="BL46" s="85"/>
      <c r="BM46" s="85"/>
      <c r="BN46" s="85"/>
      <c r="BO46" s="85"/>
      <c r="BP46" s="85">
        <v>5</v>
      </c>
      <c r="BQ46" s="85">
        <v>1</v>
      </c>
      <c r="BR46" s="85">
        <v>10</v>
      </c>
      <c r="BS46" s="85">
        <v>3</v>
      </c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>
        <v>5</v>
      </c>
      <c r="CG46" s="85">
        <v>1</v>
      </c>
      <c r="CH46" s="85">
        <v>5</v>
      </c>
      <c r="CI46" s="85">
        <v>2</v>
      </c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>
        <v>4</v>
      </c>
      <c r="CY46" s="85">
        <v>2</v>
      </c>
      <c r="CZ46" s="85">
        <v>16</v>
      </c>
      <c r="DA46" s="85">
        <v>7</v>
      </c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>
        <v>1</v>
      </c>
      <c r="DQ46" s="85">
        <v>1</v>
      </c>
      <c r="DR46" s="85">
        <v>3</v>
      </c>
      <c r="DS46" s="85">
        <v>2</v>
      </c>
      <c r="DT46" s="85">
        <v>15</v>
      </c>
      <c r="DU46" s="85">
        <v>5</v>
      </c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>
        <v>8</v>
      </c>
      <c r="EM46" s="85">
        <v>4</v>
      </c>
      <c r="EN46" s="86"/>
      <c r="EO46" s="85"/>
      <c r="EP46" s="85"/>
      <c r="EQ46" s="85"/>
      <c r="ER46" s="85"/>
      <c r="ES46" s="85"/>
      <c r="ET46" s="85"/>
      <c r="EU46" s="85"/>
      <c r="EV46" s="86"/>
      <c r="EW46" s="86"/>
      <c r="EX46" s="86"/>
      <c r="EY46" s="86"/>
      <c r="EZ46" s="86"/>
      <c r="FA46" s="86"/>
      <c r="FB46" s="86"/>
      <c r="FC46" s="86"/>
      <c r="FD46" s="86">
        <v>2</v>
      </c>
      <c r="FE46" s="86">
        <v>1</v>
      </c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27"/>
      <c r="GQ46" s="27">
        <f t="shared" si="0"/>
        <v>3</v>
      </c>
      <c r="GR46" s="27">
        <f t="shared" si="1"/>
        <v>6</v>
      </c>
      <c r="GS46" s="27">
        <f t="shared" si="2"/>
        <v>4</v>
      </c>
      <c r="GT46" s="27">
        <f t="shared" si="3"/>
        <v>2</v>
      </c>
      <c r="GU46" s="27">
        <f t="shared" si="4"/>
        <v>5</v>
      </c>
      <c r="GV46" s="27">
        <f t="shared" si="5"/>
        <v>15</v>
      </c>
      <c r="GW46" s="27">
        <f t="shared" si="6"/>
        <v>10</v>
      </c>
      <c r="GX46" s="27">
        <f t="shared" si="7"/>
        <v>19</v>
      </c>
      <c r="GY46" s="27">
        <f t="shared" si="8"/>
        <v>25</v>
      </c>
      <c r="GZ46" s="27">
        <f t="shared" si="9"/>
        <v>89</v>
      </c>
      <c r="HA46" s="87" t="str">
        <f>IF(GZ46='Rregjistrimet 9 Vjeçare'!AJ46,"Mire","Gabim")</f>
        <v>Mire</v>
      </c>
      <c r="HB46" s="27">
        <f t="shared" si="10"/>
        <v>1</v>
      </c>
      <c r="HC46" s="27">
        <f t="shared" si="11"/>
        <v>2</v>
      </c>
      <c r="HD46" s="27">
        <f t="shared" si="20"/>
        <v>2</v>
      </c>
      <c r="HE46" s="27">
        <f t="shared" si="13"/>
        <v>1</v>
      </c>
      <c r="HF46" s="27">
        <f t="shared" si="14"/>
        <v>1</v>
      </c>
      <c r="HG46" s="27">
        <f t="shared" si="15"/>
        <v>4</v>
      </c>
      <c r="HH46" s="27">
        <f t="shared" si="16"/>
        <v>5</v>
      </c>
      <c r="HI46" s="27">
        <f t="shared" si="17"/>
        <v>9</v>
      </c>
      <c r="HJ46" s="27">
        <f t="shared" si="18"/>
        <v>10</v>
      </c>
      <c r="HK46" s="27">
        <f t="shared" si="19"/>
        <v>35</v>
      </c>
      <c r="HL46" s="87" t="str">
        <f>IF(HK46='Rregjistrimet 9 Vjeçare'!AK46,"Mire","Gabim")</f>
        <v>Mire</v>
      </c>
    </row>
    <row r="47" spans="1:220" ht="13.5" customHeight="1">
      <c r="A47" s="83" t="s">
        <v>77</v>
      </c>
      <c r="B47" s="35" t="s">
        <v>66</v>
      </c>
      <c r="C47" s="35"/>
      <c r="D47" s="35"/>
      <c r="E47" s="35" t="s">
        <v>277</v>
      </c>
      <c r="F47" s="77" t="s">
        <v>411</v>
      </c>
      <c r="G47" s="35" t="s">
        <v>78</v>
      </c>
      <c r="H47" s="35" t="s">
        <v>78</v>
      </c>
      <c r="I47" s="35" t="s">
        <v>492</v>
      </c>
      <c r="J47" s="35" t="s">
        <v>496</v>
      </c>
      <c r="K47" s="35" t="s">
        <v>608</v>
      </c>
      <c r="L47" s="35" t="s">
        <v>609</v>
      </c>
      <c r="M47" s="35" t="s">
        <v>598</v>
      </c>
      <c r="N47" s="35" t="s">
        <v>67</v>
      </c>
      <c r="O47" s="35" t="s">
        <v>604</v>
      </c>
      <c r="P47" s="35" t="s">
        <v>276</v>
      </c>
      <c r="Q47" s="35" t="s">
        <v>601</v>
      </c>
      <c r="R47" s="84"/>
      <c r="S47" s="84"/>
      <c r="T47" s="85">
        <v>7</v>
      </c>
      <c r="U47" s="85">
        <v>3</v>
      </c>
      <c r="V47" s="85"/>
      <c r="W47" s="85"/>
      <c r="X47" s="85"/>
      <c r="Y47" s="85"/>
      <c r="Z47" s="85">
        <v>3</v>
      </c>
      <c r="AA47" s="85">
        <v>2</v>
      </c>
      <c r="AB47" s="85"/>
      <c r="AC47" s="85"/>
      <c r="AD47" s="85"/>
      <c r="AE47" s="85"/>
      <c r="AF47" s="85"/>
      <c r="AG47" s="85"/>
      <c r="AH47" s="85">
        <v>2</v>
      </c>
      <c r="AI47" s="85">
        <v>0</v>
      </c>
      <c r="AJ47" s="85"/>
      <c r="AK47" s="85"/>
      <c r="AL47" s="85"/>
      <c r="AM47" s="85"/>
      <c r="AN47" s="85"/>
      <c r="AO47" s="85"/>
      <c r="AP47" s="85"/>
      <c r="AQ47" s="85"/>
      <c r="AR47" s="85">
        <v>5</v>
      </c>
      <c r="AS47" s="85">
        <v>1</v>
      </c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>
        <v>5</v>
      </c>
      <c r="BE47" s="85">
        <v>2</v>
      </c>
      <c r="BF47" s="86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6"/>
      <c r="EO47" s="85"/>
      <c r="EP47" s="85"/>
      <c r="EQ47" s="85"/>
      <c r="ER47" s="85"/>
      <c r="ES47" s="85"/>
      <c r="ET47" s="85"/>
      <c r="EU47" s="85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27"/>
      <c r="GQ47" s="27">
        <f t="shared" si="0"/>
        <v>7</v>
      </c>
      <c r="GR47" s="27">
        <f t="shared" si="1"/>
        <v>3</v>
      </c>
      <c r="GS47" s="27">
        <f t="shared" si="2"/>
        <v>2</v>
      </c>
      <c r="GT47" s="27">
        <f t="shared" si="3"/>
        <v>5</v>
      </c>
      <c r="GU47" s="27">
        <f t="shared" si="4"/>
        <v>5</v>
      </c>
      <c r="GV47" s="27">
        <f t="shared" si="5"/>
        <v>0</v>
      </c>
      <c r="GW47" s="27">
        <f t="shared" si="6"/>
        <v>0</v>
      </c>
      <c r="GX47" s="27">
        <f t="shared" si="7"/>
        <v>0</v>
      </c>
      <c r="GY47" s="27">
        <f t="shared" si="8"/>
        <v>0</v>
      </c>
      <c r="GZ47" s="27">
        <f t="shared" si="9"/>
        <v>22</v>
      </c>
      <c r="HA47" s="87" t="str">
        <f>IF(GZ47='Rregjistrimet 9 Vjeçare'!AJ47,"Mire","Gabim")</f>
        <v>Mire</v>
      </c>
      <c r="HB47" s="27">
        <f t="shared" si="10"/>
        <v>3</v>
      </c>
      <c r="HC47" s="27">
        <f t="shared" si="11"/>
        <v>2</v>
      </c>
      <c r="HD47" s="27">
        <f t="shared" si="20"/>
        <v>0</v>
      </c>
      <c r="HE47" s="27">
        <f t="shared" si="13"/>
        <v>1</v>
      </c>
      <c r="HF47" s="27">
        <f t="shared" si="14"/>
        <v>2</v>
      </c>
      <c r="HG47" s="27">
        <f t="shared" si="15"/>
        <v>0</v>
      </c>
      <c r="HH47" s="27">
        <f t="shared" si="16"/>
        <v>0</v>
      </c>
      <c r="HI47" s="27">
        <f t="shared" si="17"/>
        <v>0</v>
      </c>
      <c r="HJ47" s="27">
        <f t="shared" si="18"/>
        <v>0</v>
      </c>
      <c r="HK47" s="27">
        <f t="shared" si="19"/>
        <v>8</v>
      </c>
      <c r="HL47" s="87" t="str">
        <f>IF(HK47='Rregjistrimet 9 Vjeçare'!AK47,"Mire","Gabim")</f>
        <v>Mire</v>
      </c>
    </row>
    <row r="48" spans="1:256" s="88" customFormat="1" ht="13.5" customHeight="1" thickBot="1">
      <c r="A48" s="83" t="s">
        <v>77</v>
      </c>
      <c r="B48" s="35" t="s">
        <v>66</v>
      </c>
      <c r="C48" s="35"/>
      <c r="D48" s="35"/>
      <c r="E48" s="35" t="s">
        <v>278</v>
      </c>
      <c r="F48" s="77" t="s">
        <v>412</v>
      </c>
      <c r="G48" s="35" t="s">
        <v>78</v>
      </c>
      <c r="H48" s="35" t="s">
        <v>78</v>
      </c>
      <c r="I48" s="35" t="s">
        <v>492</v>
      </c>
      <c r="J48" s="35" t="s">
        <v>497</v>
      </c>
      <c r="K48" s="35" t="s">
        <v>608</v>
      </c>
      <c r="L48" s="35" t="s">
        <v>609</v>
      </c>
      <c r="M48" s="35" t="s">
        <v>598</v>
      </c>
      <c r="N48" s="35" t="s">
        <v>605</v>
      </c>
      <c r="O48" s="35" t="s">
        <v>614</v>
      </c>
      <c r="P48" s="35"/>
      <c r="Q48" s="35" t="s">
        <v>601</v>
      </c>
      <c r="R48" s="84"/>
      <c r="S48" s="84"/>
      <c r="T48" s="85">
        <v>27</v>
      </c>
      <c r="U48" s="85">
        <v>10</v>
      </c>
      <c r="V48" s="85"/>
      <c r="W48" s="85"/>
      <c r="X48" s="85">
        <v>15</v>
      </c>
      <c r="Y48" s="85">
        <v>4</v>
      </c>
      <c r="Z48" s="85">
        <v>37</v>
      </c>
      <c r="AA48" s="85">
        <v>20</v>
      </c>
      <c r="AB48" s="85">
        <v>2</v>
      </c>
      <c r="AC48" s="85">
        <v>0</v>
      </c>
      <c r="AD48" s="85"/>
      <c r="AE48" s="85"/>
      <c r="AF48" s="85">
        <v>10</v>
      </c>
      <c r="AG48" s="85">
        <v>6</v>
      </c>
      <c r="AH48" s="85">
        <v>26</v>
      </c>
      <c r="AI48" s="85">
        <v>12</v>
      </c>
      <c r="AJ48" s="85">
        <v>2</v>
      </c>
      <c r="AK48" s="85">
        <v>0</v>
      </c>
      <c r="AL48" s="85"/>
      <c r="AM48" s="85"/>
      <c r="AN48" s="85"/>
      <c r="AO48" s="85"/>
      <c r="AP48" s="85">
        <v>11</v>
      </c>
      <c r="AQ48" s="85">
        <v>6</v>
      </c>
      <c r="AR48" s="85">
        <v>30</v>
      </c>
      <c r="AS48" s="85">
        <v>13</v>
      </c>
      <c r="AT48" s="85"/>
      <c r="AU48" s="85"/>
      <c r="AV48" s="85"/>
      <c r="AW48" s="85"/>
      <c r="AX48" s="85"/>
      <c r="AY48" s="85"/>
      <c r="AZ48" s="85"/>
      <c r="BA48" s="85"/>
      <c r="BB48" s="85">
        <v>10</v>
      </c>
      <c r="BC48" s="85">
        <v>4</v>
      </c>
      <c r="BD48" s="85">
        <v>50</v>
      </c>
      <c r="BE48" s="85">
        <v>23</v>
      </c>
      <c r="BF48" s="86"/>
      <c r="BG48" s="85"/>
      <c r="BH48" s="85"/>
      <c r="BI48" s="85"/>
      <c r="BJ48" s="85"/>
      <c r="BK48" s="85"/>
      <c r="BL48" s="85"/>
      <c r="BM48" s="85"/>
      <c r="BN48" s="85"/>
      <c r="BO48" s="85"/>
      <c r="BP48" s="85">
        <v>10</v>
      </c>
      <c r="BQ48" s="85">
        <v>4</v>
      </c>
      <c r="BR48" s="85">
        <v>34</v>
      </c>
      <c r="BS48" s="85">
        <v>11</v>
      </c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>
        <v>14</v>
      </c>
      <c r="CG48" s="85">
        <v>7</v>
      </c>
      <c r="CH48" s="85">
        <v>40</v>
      </c>
      <c r="CI48" s="85">
        <v>24</v>
      </c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>
        <v>19</v>
      </c>
      <c r="CY48" s="85">
        <v>2</v>
      </c>
      <c r="CZ48" s="85">
        <v>45</v>
      </c>
      <c r="DA48" s="85">
        <v>19</v>
      </c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>
        <v>1</v>
      </c>
      <c r="DQ48" s="85">
        <v>0</v>
      </c>
      <c r="DR48" s="85">
        <v>7</v>
      </c>
      <c r="DS48" s="85">
        <v>5</v>
      </c>
      <c r="DT48" s="85">
        <v>45</v>
      </c>
      <c r="DU48" s="85">
        <v>19</v>
      </c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>
        <v>1</v>
      </c>
      <c r="EG48" s="85">
        <v>0</v>
      </c>
      <c r="EH48" s="85">
        <v>1</v>
      </c>
      <c r="EI48" s="85">
        <v>0</v>
      </c>
      <c r="EJ48" s="85">
        <v>4</v>
      </c>
      <c r="EK48" s="85">
        <v>2</v>
      </c>
      <c r="EL48" s="85">
        <v>11</v>
      </c>
      <c r="EM48" s="85">
        <v>5</v>
      </c>
      <c r="EN48" s="86"/>
      <c r="EO48" s="85"/>
      <c r="EP48" s="85"/>
      <c r="EQ48" s="85"/>
      <c r="ER48" s="85"/>
      <c r="ES48" s="85"/>
      <c r="ET48" s="85"/>
      <c r="EU48" s="85"/>
      <c r="EV48" s="86"/>
      <c r="EW48" s="86"/>
      <c r="EX48" s="86"/>
      <c r="EY48" s="86"/>
      <c r="EZ48" s="86"/>
      <c r="FA48" s="86"/>
      <c r="FB48" s="86"/>
      <c r="FC48" s="86"/>
      <c r="FD48" s="86">
        <v>3</v>
      </c>
      <c r="FE48" s="86">
        <v>3</v>
      </c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27"/>
      <c r="GQ48" s="27">
        <f t="shared" si="0"/>
        <v>42</v>
      </c>
      <c r="GR48" s="27">
        <f t="shared" si="1"/>
        <v>47</v>
      </c>
      <c r="GS48" s="27">
        <f t="shared" si="2"/>
        <v>39</v>
      </c>
      <c r="GT48" s="27">
        <f t="shared" si="3"/>
        <v>42</v>
      </c>
      <c r="GU48" s="27">
        <f t="shared" si="4"/>
        <v>60</v>
      </c>
      <c r="GV48" s="27">
        <f t="shared" si="5"/>
        <v>49</v>
      </c>
      <c r="GW48" s="27">
        <f t="shared" si="6"/>
        <v>61</v>
      </c>
      <c r="GX48" s="27">
        <f t="shared" si="7"/>
        <v>56</v>
      </c>
      <c r="GY48" s="27">
        <f t="shared" si="8"/>
        <v>59</v>
      </c>
      <c r="GZ48" s="27">
        <f t="shared" si="9"/>
        <v>455</v>
      </c>
      <c r="HA48" s="87" t="str">
        <f>IF(GZ48='Rregjistrimet 9 Vjeçare'!AJ48,"Mire","Gabim")</f>
        <v>Mire</v>
      </c>
      <c r="HB48" s="27">
        <f t="shared" si="10"/>
        <v>14</v>
      </c>
      <c r="HC48" s="27">
        <f t="shared" si="11"/>
        <v>26</v>
      </c>
      <c r="HD48" s="27">
        <f t="shared" si="20"/>
        <v>18</v>
      </c>
      <c r="HE48" s="27">
        <f t="shared" si="13"/>
        <v>17</v>
      </c>
      <c r="HF48" s="27">
        <f t="shared" si="14"/>
        <v>27</v>
      </c>
      <c r="HG48" s="27">
        <f t="shared" si="15"/>
        <v>18</v>
      </c>
      <c r="HH48" s="27">
        <f t="shared" si="16"/>
        <v>26</v>
      </c>
      <c r="HI48" s="27">
        <f t="shared" si="17"/>
        <v>26</v>
      </c>
      <c r="HJ48" s="27">
        <f t="shared" si="18"/>
        <v>27</v>
      </c>
      <c r="HK48" s="27">
        <f t="shared" si="19"/>
        <v>199</v>
      </c>
      <c r="HL48" s="87" t="str">
        <f>IF(HK48='Rregjistrimet 9 Vjeçare'!AK48,"Mire","Gabim")</f>
        <v>Mire</v>
      </c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20" ht="13.5" customHeight="1">
      <c r="A49" s="83" t="s">
        <v>77</v>
      </c>
      <c r="B49" s="35" t="s">
        <v>66</v>
      </c>
      <c r="C49" s="35"/>
      <c r="D49" s="35"/>
      <c r="E49" s="35" t="s">
        <v>279</v>
      </c>
      <c r="F49" s="77" t="s">
        <v>413</v>
      </c>
      <c r="G49" s="35" t="s">
        <v>78</v>
      </c>
      <c r="H49" s="35" t="s">
        <v>78</v>
      </c>
      <c r="I49" s="35" t="s">
        <v>498</v>
      </c>
      <c r="J49" s="35" t="s">
        <v>499</v>
      </c>
      <c r="K49" s="35" t="s">
        <v>596</v>
      </c>
      <c r="L49" s="35" t="s">
        <v>597</v>
      </c>
      <c r="M49" s="35" t="s">
        <v>598</v>
      </c>
      <c r="N49" s="35" t="s">
        <v>605</v>
      </c>
      <c r="O49" s="35" t="s">
        <v>614</v>
      </c>
      <c r="P49" s="35"/>
      <c r="Q49" s="35" t="s">
        <v>601</v>
      </c>
      <c r="R49" s="84"/>
      <c r="S49" s="84"/>
      <c r="T49" s="85">
        <v>46</v>
      </c>
      <c r="U49" s="85">
        <v>20</v>
      </c>
      <c r="V49" s="85"/>
      <c r="W49" s="85"/>
      <c r="X49" s="85"/>
      <c r="Y49" s="85"/>
      <c r="Z49" s="85">
        <v>48</v>
      </c>
      <c r="AA49" s="85">
        <v>23</v>
      </c>
      <c r="AB49" s="85"/>
      <c r="AC49" s="85"/>
      <c r="AD49" s="85"/>
      <c r="AE49" s="85"/>
      <c r="AF49" s="85">
        <v>1</v>
      </c>
      <c r="AG49" s="85">
        <v>0</v>
      </c>
      <c r="AH49" s="85">
        <v>45</v>
      </c>
      <c r="AI49" s="85">
        <v>21</v>
      </c>
      <c r="AJ49" s="85"/>
      <c r="AK49" s="85"/>
      <c r="AL49" s="85"/>
      <c r="AM49" s="85"/>
      <c r="AN49" s="85"/>
      <c r="AO49" s="85"/>
      <c r="AP49" s="85">
        <v>2</v>
      </c>
      <c r="AQ49" s="85">
        <v>0</v>
      </c>
      <c r="AR49" s="85">
        <v>50</v>
      </c>
      <c r="AS49" s="85">
        <v>29</v>
      </c>
      <c r="AT49" s="85"/>
      <c r="AU49" s="85"/>
      <c r="AV49" s="85"/>
      <c r="AW49" s="85"/>
      <c r="AX49" s="85"/>
      <c r="AY49" s="85"/>
      <c r="AZ49" s="85"/>
      <c r="BA49" s="85"/>
      <c r="BB49" s="85">
        <v>3</v>
      </c>
      <c r="BC49" s="85">
        <v>1</v>
      </c>
      <c r="BD49" s="85">
        <v>54</v>
      </c>
      <c r="BE49" s="85">
        <v>26</v>
      </c>
      <c r="BF49" s="86"/>
      <c r="BG49" s="85"/>
      <c r="BH49" s="85"/>
      <c r="BI49" s="85"/>
      <c r="BJ49" s="85"/>
      <c r="BK49" s="85"/>
      <c r="BL49" s="85"/>
      <c r="BM49" s="85"/>
      <c r="BN49" s="85"/>
      <c r="BO49" s="85"/>
      <c r="BP49" s="85">
        <v>4</v>
      </c>
      <c r="BQ49" s="85">
        <v>2</v>
      </c>
      <c r="BR49" s="85">
        <v>53</v>
      </c>
      <c r="BS49" s="85">
        <v>28</v>
      </c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>
        <v>5</v>
      </c>
      <c r="CG49" s="85">
        <v>1</v>
      </c>
      <c r="CH49" s="85">
        <v>69</v>
      </c>
      <c r="CI49" s="85">
        <v>34</v>
      </c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>
        <v>6</v>
      </c>
      <c r="CY49" s="85">
        <v>2</v>
      </c>
      <c r="CZ49" s="85">
        <v>86</v>
      </c>
      <c r="DA49" s="85">
        <v>41</v>
      </c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>
        <v>6</v>
      </c>
      <c r="DS49" s="85">
        <v>3</v>
      </c>
      <c r="DT49" s="85">
        <v>60</v>
      </c>
      <c r="DU49" s="85">
        <v>30</v>
      </c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>
        <v>7</v>
      </c>
      <c r="EM49" s="85">
        <v>4</v>
      </c>
      <c r="EN49" s="86"/>
      <c r="EO49" s="85"/>
      <c r="EP49" s="85"/>
      <c r="EQ49" s="85"/>
      <c r="ER49" s="85"/>
      <c r="ES49" s="85"/>
      <c r="ET49" s="85"/>
      <c r="EU49" s="85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27"/>
      <c r="GQ49" s="27">
        <f t="shared" si="0"/>
        <v>46</v>
      </c>
      <c r="GR49" s="27">
        <f t="shared" si="1"/>
        <v>49</v>
      </c>
      <c r="GS49" s="27">
        <f t="shared" si="2"/>
        <v>47</v>
      </c>
      <c r="GT49" s="27">
        <f t="shared" si="3"/>
        <v>53</v>
      </c>
      <c r="GU49" s="27">
        <f t="shared" si="4"/>
        <v>58</v>
      </c>
      <c r="GV49" s="27">
        <f t="shared" si="5"/>
        <v>58</v>
      </c>
      <c r="GW49" s="27">
        <f t="shared" si="6"/>
        <v>75</v>
      </c>
      <c r="GX49" s="27">
        <f t="shared" si="7"/>
        <v>92</v>
      </c>
      <c r="GY49" s="27">
        <f t="shared" si="8"/>
        <v>67</v>
      </c>
      <c r="GZ49" s="27">
        <f t="shared" si="9"/>
        <v>545</v>
      </c>
      <c r="HA49" s="87" t="str">
        <f>IF(GZ49='Rregjistrimet 9 Vjeçare'!AJ49,"Mire","Gabim")</f>
        <v>Mire</v>
      </c>
      <c r="HB49" s="27">
        <f t="shared" si="10"/>
        <v>20</v>
      </c>
      <c r="HC49" s="27">
        <f t="shared" si="11"/>
        <v>23</v>
      </c>
      <c r="HD49" s="27">
        <f t="shared" si="20"/>
        <v>21</v>
      </c>
      <c r="HE49" s="27">
        <f t="shared" si="13"/>
        <v>30</v>
      </c>
      <c r="HF49" s="27">
        <f t="shared" si="14"/>
        <v>28</v>
      </c>
      <c r="HG49" s="27">
        <f t="shared" si="15"/>
        <v>29</v>
      </c>
      <c r="HH49" s="27">
        <f t="shared" si="16"/>
        <v>36</v>
      </c>
      <c r="HI49" s="27">
        <f t="shared" si="17"/>
        <v>44</v>
      </c>
      <c r="HJ49" s="27">
        <f t="shared" si="18"/>
        <v>34</v>
      </c>
      <c r="HK49" s="27">
        <f t="shared" si="19"/>
        <v>265</v>
      </c>
      <c r="HL49" s="87" t="str">
        <f>IF(HK49='Rregjistrimet 9 Vjeçare'!AK49,"Mire","Gabim")</f>
        <v>Mire</v>
      </c>
    </row>
    <row r="50" spans="1:220" ht="13.5" customHeight="1">
      <c r="A50" s="83" t="s">
        <v>77</v>
      </c>
      <c r="B50" s="35" t="s">
        <v>66</v>
      </c>
      <c r="C50" s="35"/>
      <c r="D50" s="35"/>
      <c r="E50" s="35" t="s">
        <v>280</v>
      </c>
      <c r="F50" s="77" t="s">
        <v>414</v>
      </c>
      <c r="G50" s="35" t="s">
        <v>78</v>
      </c>
      <c r="H50" s="35" t="s">
        <v>78</v>
      </c>
      <c r="I50" s="35" t="s">
        <v>498</v>
      </c>
      <c r="J50" s="35" t="s">
        <v>500</v>
      </c>
      <c r="K50" s="35" t="s">
        <v>596</v>
      </c>
      <c r="L50" s="35" t="s">
        <v>609</v>
      </c>
      <c r="M50" s="35" t="s">
        <v>598</v>
      </c>
      <c r="N50" s="35" t="s">
        <v>605</v>
      </c>
      <c r="O50" s="35" t="s">
        <v>614</v>
      </c>
      <c r="P50" s="35"/>
      <c r="Q50" s="35" t="s">
        <v>601</v>
      </c>
      <c r="R50" s="84">
        <v>1</v>
      </c>
      <c r="S50" s="84">
        <v>0</v>
      </c>
      <c r="T50" s="85">
        <v>20</v>
      </c>
      <c r="U50" s="85">
        <v>7</v>
      </c>
      <c r="V50" s="85"/>
      <c r="W50" s="85"/>
      <c r="X50" s="85">
        <v>2</v>
      </c>
      <c r="Y50" s="85">
        <v>0</v>
      </c>
      <c r="Z50" s="85">
        <v>33</v>
      </c>
      <c r="AA50" s="85">
        <v>16</v>
      </c>
      <c r="AB50" s="85">
        <v>1</v>
      </c>
      <c r="AC50" s="85">
        <v>1</v>
      </c>
      <c r="AD50" s="85"/>
      <c r="AE50" s="85"/>
      <c r="AF50" s="85">
        <v>7</v>
      </c>
      <c r="AG50" s="85">
        <v>4</v>
      </c>
      <c r="AH50" s="85">
        <v>25</v>
      </c>
      <c r="AI50" s="85">
        <v>10</v>
      </c>
      <c r="AJ50" s="85">
        <v>2</v>
      </c>
      <c r="AK50" s="85">
        <v>1</v>
      </c>
      <c r="AL50" s="85"/>
      <c r="AM50" s="85"/>
      <c r="AN50" s="85"/>
      <c r="AO50" s="85"/>
      <c r="AP50" s="85">
        <v>4</v>
      </c>
      <c r="AQ50" s="85">
        <v>1</v>
      </c>
      <c r="AR50" s="85">
        <v>27</v>
      </c>
      <c r="AS50" s="85">
        <v>12</v>
      </c>
      <c r="AT50" s="85"/>
      <c r="AU50" s="85"/>
      <c r="AV50" s="85"/>
      <c r="AW50" s="85"/>
      <c r="AX50" s="85"/>
      <c r="AY50" s="85"/>
      <c r="AZ50" s="85"/>
      <c r="BA50" s="85"/>
      <c r="BB50" s="85">
        <v>13</v>
      </c>
      <c r="BC50" s="85">
        <v>10</v>
      </c>
      <c r="BD50" s="85">
        <v>41</v>
      </c>
      <c r="BE50" s="85">
        <v>28</v>
      </c>
      <c r="BF50" s="86"/>
      <c r="BG50" s="85"/>
      <c r="BH50" s="85"/>
      <c r="BI50" s="85"/>
      <c r="BJ50" s="85"/>
      <c r="BK50" s="85"/>
      <c r="BL50" s="85"/>
      <c r="BM50" s="85"/>
      <c r="BN50" s="85"/>
      <c r="BO50" s="85"/>
      <c r="BP50" s="85">
        <v>6</v>
      </c>
      <c r="BQ50" s="85">
        <v>5</v>
      </c>
      <c r="BR50" s="85">
        <v>24</v>
      </c>
      <c r="BS50" s="85">
        <v>13</v>
      </c>
      <c r="BT50" s="85"/>
      <c r="BU50" s="85"/>
      <c r="BV50" s="85">
        <v>1</v>
      </c>
      <c r="BW50" s="85">
        <v>1</v>
      </c>
      <c r="BX50" s="85"/>
      <c r="BY50" s="85"/>
      <c r="BZ50" s="85"/>
      <c r="CA50" s="85"/>
      <c r="CB50" s="85"/>
      <c r="CC50" s="85"/>
      <c r="CD50" s="85"/>
      <c r="CE50" s="85"/>
      <c r="CF50" s="85">
        <v>14</v>
      </c>
      <c r="CG50" s="85">
        <v>4</v>
      </c>
      <c r="CH50" s="85">
        <v>33</v>
      </c>
      <c r="CI50" s="85">
        <v>21</v>
      </c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>
        <v>10</v>
      </c>
      <c r="CY50" s="85">
        <v>4</v>
      </c>
      <c r="CZ50" s="85">
        <v>36</v>
      </c>
      <c r="DA50" s="85">
        <v>23</v>
      </c>
      <c r="DB50" s="85">
        <v>2</v>
      </c>
      <c r="DC50" s="85">
        <v>2</v>
      </c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>
        <v>12</v>
      </c>
      <c r="DS50" s="85">
        <v>4</v>
      </c>
      <c r="DT50" s="85">
        <v>19</v>
      </c>
      <c r="DU50" s="85">
        <v>11</v>
      </c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>
        <v>2</v>
      </c>
      <c r="EI50" s="85">
        <v>1</v>
      </c>
      <c r="EJ50" s="85">
        <v>2</v>
      </c>
      <c r="EK50" s="85">
        <v>0</v>
      </c>
      <c r="EL50" s="85">
        <v>2</v>
      </c>
      <c r="EM50" s="85">
        <v>0</v>
      </c>
      <c r="EN50" s="86"/>
      <c r="EO50" s="85"/>
      <c r="EP50" s="85"/>
      <c r="EQ50" s="85"/>
      <c r="ER50" s="85"/>
      <c r="ES50" s="85"/>
      <c r="ET50" s="85"/>
      <c r="EU50" s="85"/>
      <c r="EV50" s="86"/>
      <c r="EW50" s="86"/>
      <c r="EX50" s="86"/>
      <c r="EY50" s="86"/>
      <c r="EZ50" s="86"/>
      <c r="FA50" s="86"/>
      <c r="FB50" s="86">
        <v>2</v>
      </c>
      <c r="FC50" s="86">
        <v>0</v>
      </c>
      <c r="FD50" s="86">
        <v>1</v>
      </c>
      <c r="FE50" s="86">
        <v>0</v>
      </c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27"/>
      <c r="GQ50" s="27">
        <f t="shared" si="0"/>
        <v>24</v>
      </c>
      <c r="GR50" s="27">
        <f t="shared" si="1"/>
        <v>40</v>
      </c>
      <c r="GS50" s="27">
        <f t="shared" si="2"/>
        <v>30</v>
      </c>
      <c r="GT50" s="27">
        <f t="shared" si="3"/>
        <v>42</v>
      </c>
      <c r="GU50" s="27">
        <f t="shared" si="4"/>
        <v>47</v>
      </c>
      <c r="GV50" s="27">
        <f t="shared" si="5"/>
        <v>38</v>
      </c>
      <c r="GW50" s="27">
        <f t="shared" si="6"/>
        <v>45</v>
      </c>
      <c r="GX50" s="27">
        <f t="shared" si="7"/>
        <v>52</v>
      </c>
      <c r="GY50" s="27">
        <f t="shared" si="8"/>
        <v>24</v>
      </c>
      <c r="GZ50" s="27">
        <f t="shared" si="9"/>
        <v>342</v>
      </c>
      <c r="HA50" s="87" t="str">
        <f>IF(GZ50='Rregjistrimet 9 Vjeçare'!AJ50,"Mire","Gabim")</f>
        <v>Mire</v>
      </c>
      <c r="HB50" s="27">
        <f t="shared" si="10"/>
        <v>8</v>
      </c>
      <c r="HC50" s="27">
        <f t="shared" si="11"/>
        <v>20</v>
      </c>
      <c r="HD50" s="27">
        <f t="shared" si="20"/>
        <v>12</v>
      </c>
      <c r="HE50" s="27">
        <f t="shared" si="13"/>
        <v>23</v>
      </c>
      <c r="HF50" s="27">
        <f t="shared" si="14"/>
        <v>33</v>
      </c>
      <c r="HG50" s="27">
        <f t="shared" si="15"/>
        <v>17</v>
      </c>
      <c r="HH50" s="27">
        <f t="shared" si="16"/>
        <v>26</v>
      </c>
      <c r="HI50" s="27">
        <f t="shared" si="17"/>
        <v>27</v>
      </c>
      <c r="HJ50" s="27">
        <f t="shared" si="18"/>
        <v>13</v>
      </c>
      <c r="HK50" s="27">
        <f t="shared" si="19"/>
        <v>179</v>
      </c>
      <c r="HL50" s="87" t="str">
        <f>IF(HK50='Rregjistrimet 9 Vjeçare'!AK50,"Mire","Gabim")</f>
        <v>Mire</v>
      </c>
    </row>
    <row r="51" spans="1:220" ht="13.5" customHeight="1">
      <c r="A51" s="83" t="s">
        <v>77</v>
      </c>
      <c r="B51" s="35" t="s">
        <v>66</v>
      </c>
      <c r="C51" s="35"/>
      <c r="D51" s="35"/>
      <c r="E51" s="35" t="s">
        <v>281</v>
      </c>
      <c r="F51" s="77" t="s">
        <v>414</v>
      </c>
      <c r="G51" s="35" t="s">
        <v>78</v>
      </c>
      <c r="H51" s="35" t="s">
        <v>78</v>
      </c>
      <c r="I51" s="35" t="s">
        <v>498</v>
      </c>
      <c r="J51" s="35" t="s">
        <v>501</v>
      </c>
      <c r="K51" s="35" t="s">
        <v>596</v>
      </c>
      <c r="L51" s="35" t="s">
        <v>609</v>
      </c>
      <c r="M51" s="35" t="s">
        <v>598</v>
      </c>
      <c r="N51" s="35" t="s">
        <v>67</v>
      </c>
      <c r="O51" s="35" t="s">
        <v>604</v>
      </c>
      <c r="P51" s="35" t="s">
        <v>280</v>
      </c>
      <c r="Q51" s="35" t="s">
        <v>601</v>
      </c>
      <c r="R51" s="84"/>
      <c r="S51" s="84"/>
      <c r="T51" s="85"/>
      <c r="U51" s="85"/>
      <c r="V51" s="85">
        <v>1</v>
      </c>
      <c r="W51" s="85">
        <v>1</v>
      </c>
      <c r="X51" s="85"/>
      <c r="Y51" s="85"/>
      <c r="Z51" s="85">
        <v>5</v>
      </c>
      <c r="AA51" s="85">
        <v>2</v>
      </c>
      <c r="AB51" s="85"/>
      <c r="AC51" s="85"/>
      <c r="AD51" s="85"/>
      <c r="AE51" s="85"/>
      <c r="AF51" s="85">
        <v>1</v>
      </c>
      <c r="AG51" s="85">
        <v>1</v>
      </c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>
        <v>2</v>
      </c>
      <c r="AS51" s="85">
        <v>0</v>
      </c>
      <c r="AT51" s="85"/>
      <c r="AU51" s="85"/>
      <c r="AV51" s="85"/>
      <c r="AW51" s="85"/>
      <c r="AX51" s="85"/>
      <c r="AY51" s="85"/>
      <c r="AZ51" s="85"/>
      <c r="BA51" s="85"/>
      <c r="BB51" s="85">
        <v>1</v>
      </c>
      <c r="BC51" s="85">
        <v>1</v>
      </c>
      <c r="BD51" s="85"/>
      <c r="BE51" s="85"/>
      <c r="BF51" s="86"/>
      <c r="BG51" s="85"/>
      <c r="BH51" s="85"/>
      <c r="BI51" s="85"/>
      <c r="BJ51" s="85"/>
      <c r="BK51" s="85"/>
      <c r="BL51" s="85"/>
      <c r="BM51" s="85"/>
      <c r="BN51" s="85">
        <v>1</v>
      </c>
      <c r="BO51" s="85">
        <v>0</v>
      </c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6"/>
      <c r="EO51" s="85"/>
      <c r="EP51" s="85"/>
      <c r="EQ51" s="85"/>
      <c r="ER51" s="85"/>
      <c r="ES51" s="85"/>
      <c r="ET51" s="85"/>
      <c r="EU51" s="85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27"/>
      <c r="GQ51" s="27">
        <f t="shared" si="0"/>
        <v>0</v>
      </c>
      <c r="GR51" s="27">
        <f t="shared" si="1"/>
        <v>7</v>
      </c>
      <c r="GS51" s="27">
        <f t="shared" si="2"/>
        <v>0</v>
      </c>
      <c r="GT51" s="27">
        <f t="shared" si="3"/>
        <v>4</v>
      </c>
      <c r="GU51" s="27">
        <f t="shared" si="4"/>
        <v>0</v>
      </c>
      <c r="GV51" s="27">
        <f t="shared" si="5"/>
        <v>0</v>
      </c>
      <c r="GW51" s="27">
        <f t="shared" si="6"/>
        <v>0</v>
      </c>
      <c r="GX51" s="27">
        <f t="shared" si="7"/>
        <v>0</v>
      </c>
      <c r="GY51" s="27">
        <f t="shared" si="8"/>
        <v>0</v>
      </c>
      <c r="GZ51" s="27">
        <f t="shared" si="9"/>
        <v>11</v>
      </c>
      <c r="HA51" s="87" t="str">
        <f>IF(GZ51='Rregjistrimet 9 Vjeçare'!AJ51,"Mire","Gabim")</f>
        <v>Mire</v>
      </c>
      <c r="HB51" s="27">
        <f t="shared" si="10"/>
        <v>0</v>
      </c>
      <c r="HC51" s="27">
        <f t="shared" si="11"/>
        <v>4</v>
      </c>
      <c r="HD51" s="27">
        <f t="shared" si="20"/>
        <v>0</v>
      </c>
      <c r="HE51" s="27">
        <f t="shared" si="13"/>
        <v>1</v>
      </c>
      <c r="HF51" s="27">
        <f t="shared" si="14"/>
        <v>0</v>
      </c>
      <c r="HG51" s="27">
        <f t="shared" si="15"/>
        <v>0</v>
      </c>
      <c r="HH51" s="27">
        <f t="shared" si="16"/>
        <v>0</v>
      </c>
      <c r="HI51" s="27">
        <f t="shared" si="17"/>
        <v>0</v>
      </c>
      <c r="HJ51" s="27">
        <f t="shared" si="18"/>
        <v>0</v>
      </c>
      <c r="HK51" s="27">
        <f t="shared" si="19"/>
        <v>5</v>
      </c>
      <c r="HL51" s="87" t="str">
        <f>IF(HK51='Rregjistrimet 9 Vjeçare'!AK51,"Mire","Gabim")</f>
        <v>Mire</v>
      </c>
    </row>
    <row r="52" spans="1:220" ht="13.5" customHeight="1">
      <c r="A52" s="83" t="s">
        <v>77</v>
      </c>
      <c r="B52" s="35" t="s">
        <v>66</v>
      </c>
      <c r="C52" s="35"/>
      <c r="D52" s="35"/>
      <c r="E52" s="35" t="s">
        <v>282</v>
      </c>
      <c r="F52" s="77" t="s">
        <v>762</v>
      </c>
      <c r="G52" s="35" t="s">
        <v>78</v>
      </c>
      <c r="H52" s="35" t="s">
        <v>78</v>
      </c>
      <c r="I52" s="35" t="s">
        <v>498</v>
      </c>
      <c r="J52" s="35" t="s">
        <v>502</v>
      </c>
      <c r="K52" s="35" t="s">
        <v>596</v>
      </c>
      <c r="L52" s="35" t="s">
        <v>609</v>
      </c>
      <c r="M52" s="35" t="s">
        <v>598</v>
      </c>
      <c r="N52" s="35" t="s">
        <v>599</v>
      </c>
      <c r="O52" s="35" t="s">
        <v>600</v>
      </c>
      <c r="P52" s="35"/>
      <c r="Q52" s="35" t="s">
        <v>601</v>
      </c>
      <c r="R52" s="84">
        <v>1</v>
      </c>
      <c r="S52" s="84">
        <v>1</v>
      </c>
      <c r="T52" s="85">
        <v>7</v>
      </c>
      <c r="U52" s="85">
        <v>4</v>
      </c>
      <c r="V52" s="85"/>
      <c r="W52" s="85"/>
      <c r="X52" s="85"/>
      <c r="Y52" s="85"/>
      <c r="Z52" s="85">
        <v>15</v>
      </c>
      <c r="AA52" s="85">
        <v>8</v>
      </c>
      <c r="AB52" s="85"/>
      <c r="AC52" s="85"/>
      <c r="AD52" s="85"/>
      <c r="AE52" s="85"/>
      <c r="AF52" s="85"/>
      <c r="AG52" s="85"/>
      <c r="AH52" s="85">
        <v>8</v>
      </c>
      <c r="AI52" s="85">
        <v>2</v>
      </c>
      <c r="AJ52" s="85"/>
      <c r="AK52" s="85"/>
      <c r="AL52" s="85"/>
      <c r="AM52" s="85"/>
      <c r="AN52" s="85"/>
      <c r="AO52" s="85"/>
      <c r="AP52" s="85">
        <v>3</v>
      </c>
      <c r="AQ52" s="85">
        <v>2</v>
      </c>
      <c r="AR52" s="85">
        <v>11</v>
      </c>
      <c r="AS52" s="85">
        <v>2</v>
      </c>
      <c r="AT52" s="85"/>
      <c r="AU52" s="85"/>
      <c r="AV52" s="85"/>
      <c r="AW52" s="85"/>
      <c r="AX52" s="85"/>
      <c r="AY52" s="85"/>
      <c r="AZ52" s="85"/>
      <c r="BA52" s="85"/>
      <c r="BB52" s="85">
        <v>3</v>
      </c>
      <c r="BC52" s="85">
        <v>0</v>
      </c>
      <c r="BD52" s="85">
        <v>7</v>
      </c>
      <c r="BE52" s="85">
        <v>6</v>
      </c>
      <c r="BF52" s="86"/>
      <c r="BG52" s="85"/>
      <c r="BH52" s="85"/>
      <c r="BI52" s="85"/>
      <c r="BJ52" s="85"/>
      <c r="BK52" s="85"/>
      <c r="BL52" s="85"/>
      <c r="BM52" s="85"/>
      <c r="BN52" s="85"/>
      <c r="BO52" s="85"/>
      <c r="BP52" s="85">
        <v>6</v>
      </c>
      <c r="BQ52" s="85">
        <v>4</v>
      </c>
      <c r="BR52" s="85">
        <v>5</v>
      </c>
      <c r="BS52" s="85">
        <v>1</v>
      </c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>
        <v>9</v>
      </c>
      <c r="CG52" s="85">
        <v>5</v>
      </c>
      <c r="CH52" s="85">
        <v>7</v>
      </c>
      <c r="CI52" s="85">
        <v>5</v>
      </c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>
        <v>10</v>
      </c>
      <c r="CY52" s="85">
        <v>5</v>
      </c>
      <c r="CZ52" s="85">
        <v>6</v>
      </c>
      <c r="DA52" s="85">
        <v>2</v>
      </c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>
        <v>9</v>
      </c>
      <c r="DS52" s="85">
        <v>3</v>
      </c>
      <c r="DT52" s="85">
        <v>18</v>
      </c>
      <c r="DU52" s="85">
        <v>5</v>
      </c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>
        <v>4</v>
      </c>
      <c r="EM52" s="85">
        <v>3</v>
      </c>
      <c r="EN52" s="86"/>
      <c r="EO52" s="85"/>
      <c r="EP52" s="85"/>
      <c r="EQ52" s="85"/>
      <c r="ER52" s="85"/>
      <c r="ES52" s="85"/>
      <c r="ET52" s="85"/>
      <c r="EU52" s="85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27"/>
      <c r="GQ52" s="27">
        <f t="shared" si="0"/>
        <v>8</v>
      </c>
      <c r="GR52" s="27">
        <f t="shared" si="1"/>
        <v>15</v>
      </c>
      <c r="GS52" s="27">
        <f t="shared" si="2"/>
        <v>11</v>
      </c>
      <c r="GT52" s="27">
        <f t="shared" si="3"/>
        <v>14</v>
      </c>
      <c r="GU52" s="27">
        <f t="shared" si="4"/>
        <v>13</v>
      </c>
      <c r="GV52" s="27">
        <f t="shared" si="5"/>
        <v>14</v>
      </c>
      <c r="GW52" s="27">
        <f t="shared" si="6"/>
        <v>17</v>
      </c>
      <c r="GX52" s="27">
        <f t="shared" si="7"/>
        <v>15</v>
      </c>
      <c r="GY52" s="27">
        <f t="shared" si="8"/>
        <v>22</v>
      </c>
      <c r="GZ52" s="27">
        <f t="shared" si="9"/>
        <v>129</v>
      </c>
      <c r="HA52" s="87" t="str">
        <f>IF(GZ52='Rregjistrimet 9 Vjeçare'!AJ52,"Mire","Gabim")</f>
        <v>Mire</v>
      </c>
      <c r="HB52" s="27">
        <f t="shared" si="10"/>
        <v>5</v>
      </c>
      <c r="HC52" s="27">
        <f t="shared" si="11"/>
        <v>8</v>
      </c>
      <c r="HD52" s="27">
        <f t="shared" si="20"/>
        <v>4</v>
      </c>
      <c r="HE52" s="27">
        <f t="shared" si="13"/>
        <v>2</v>
      </c>
      <c r="HF52" s="27">
        <f t="shared" si="14"/>
        <v>10</v>
      </c>
      <c r="HG52" s="27">
        <f t="shared" si="15"/>
        <v>6</v>
      </c>
      <c r="HH52" s="27">
        <f t="shared" si="16"/>
        <v>10</v>
      </c>
      <c r="HI52" s="27">
        <f t="shared" si="17"/>
        <v>5</v>
      </c>
      <c r="HJ52" s="27">
        <f t="shared" si="18"/>
        <v>8</v>
      </c>
      <c r="HK52" s="27">
        <f t="shared" si="19"/>
        <v>58</v>
      </c>
      <c r="HL52" s="87" t="str">
        <f>IF(HK52='Rregjistrimet 9 Vjeçare'!AK52,"Mire","Gabim")</f>
        <v>Mire</v>
      </c>
    </row>
    <row r="53" spans="1:220" ht="13.5" customHeight="1">
      <c r="A53" s="83" t="s">
        <v>77</v>
      </c>
      <c r="B53" s="35" t="s">
        <v>66</v>
      </c>
      <c r="C53" s="35"/>
      <c r="D53" s="35"/>
      <c r="E53" s="35" t="s">
        <v>283</v>
      </c>
      <c r="F53" s="77" t="s">
        <v>415</v>
      </c>
      <c r="G53" s="35" t="s">
        <v>78</v>
      </c>
      <c r="H53" s="35" t="s">
        <v>78</v>
      </c>
      <c r="I53" s="35" t="s">
        <v>498</v>
      </c>
      <c r="J53" s="35" t="s">
        <v>503</v>
      </c>
      <c r="K53" s="35" t="s">
        <v>596</v>
      </c>
      <c r="L53" s="35" t="s">
        <v>609</v>
      </c>
      <c r="M53" s="35" t="s">
        <v>598</v>
      </c>
      <c r="N53" s="35" t="s">
        <v>599</v>
      </c>
      <c r="O53" s="35" t="s">
        <v>600</v>
      </c>
      <c r="P53" s="35"/>
      <c r="Q53" s="35" t="s">
        <v>601</v>
      </c>
      <c r="R53" s="84"/>
      <c r="S53" s="84"/>
      <c r="T53" s="85">
        <v>15</v>
      </c>
      <c r="U53" s="85">
        <v>6</v>
      </c>
      <c r="V53" s="85"/>
      <c r="W53" s="85"/>
      <c r="X53" s="85">
        <v>1</v>
      </c>
      <c r="Y53" s="85">
        <v>1</v>
      </c>
      <c r="Z53" s="85">
        <v>15</v>
      </c>
      <c r="AA53" s="85">
        <v>11</v>
      </c>
      <c r="AB53" s="85"/>
      <c r="AC53" s="85"/>
      <c r="AD53" s="85">
        <v>1</v>
      </c>
      <c r="AE53" s="85">
        <v>1</v>
      </c>
      <c r="AF53" s="85">
        <v>3</v>
      </c>
      <c r="AG53" s="85">
        <v>0</v>
      </c>
      <c r="AH53" s="85">
        <v>12</v>
      </c>
      <c r="AI53" s="85">
        <v>5</v>
      </c>
      <c r="AJ53" s="85"/>
      <c r="AK53" s="85"/>
      <c r="AL53" s="85"/>
      <c r="AM53" s="85"/>
      <c r="AN53" s="85"/>
      <c r="AO53" s="85"/>
      <c r="AP53" s="85">
        <v>10</v>
      </c>
      <c r="AQ53" s="85">
        <v>4</v>
      </c>
      <c r="AR53" s="85">
        <v>12</v>
      </c>
      <c r="AS53" s="85">
        <v>4</v>
      </c>
      <c r="AT53" s="85"/>
      <c r="AU53" s="85"/>
      <c r="AV53" s="85"/>
      <c r="AW53" s="85"/>
      <c r="AX53" s="85"/>
      <c r="AY53" s="85"/>
      <c r="AZ53" s="85">
        <v>1</v>
      </c>
      <c r="BA53" s="85">
        <v>1</v>
      </c>
      <c r="BB53" s="85">
        <v>3</v>
      </c>
      <c r="BC53" s="85">
        <v>1</v>
      </c>
      <c r="BD53" s="85">
        <v>16</v>
      </c>
      <c r="BE53" s="85">
        <v>10</v>
      </c>
      <c r="BF53" s="86"/>
      <c r="BG53" s="85"/>
      <c r="BH53" s="85"/>
      <c r="BI53" s="85"/>
      <c r="BJ53" s="85"/>
      <c r="BK53" s="85"/>
      <c r="BL53" s="85"/>
      <c r="BM53" s="85"/>
      <c r="BN53" s="85"/>
      <c r="BO53" s="85"/>
      <c r="BP53" s="85">
        <v>6</v>
      </c>
      <c r="BQ53" s="85">
        <v>6</v>
      </c>
      <c r="BR53" s="85">
        <v>9</v>
      </c>
      <c r="BS53" s="85">
        <v>4</v>
      </c>
      <c r="BT53" s="85">
        <v>1</v>
      </c>
      <c r="BU53" s="85">
        <v>1</v>
      </c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>
        <v>6</v>
      </c>
      <c r="CG53" s="85">
        <v>2</v>
      </c>
      <c r="CH53" s="85">
        <v>22</v>
      </c>
      <c r="CI53" s="85">
        <v>10</v>
      </c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>
        <v>5</v>
      </c>
      <c r="CY53" s="85">
        <v>1</v>
      </c>
      <c r="CZ53" s="85">
        <v>16</v>
      </c>
      <c r="DA53" s="85">
        <v>7</v>
      </c>
      <c r="DB53" s="85">
        <v>1</v>
      </c>
      <c r="DC53" s="85">
        <v>1</v>
      </c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>
        <v>8</v>
      </c>
      <c r="DS53" s="85">
        <v>2</v>
      </c>
      <c r="DT53" s="85">
        <v>17</v>
      </c>
      <c r="DU53" s="85">
        <v>10</v>
      </c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>
        <v>13</v>
      </c>
      <c r="EM53" s="85">
        <v>7</v>
      </c>
      <c r="EN53" s="86"/>
      <c r="EO53" s="85"/>
      <c r="EP53" s="85"/>
      <c r="EQ53" s="85"/>
      <c r="ER53" s="85"/>
      <c r="ES53" s="85"/>
      <c r="ET53" s="85"/>
      <c r="EU53" s="85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>
        <v>1</v>
      </c>
      <c r="FW53" s="86">
        <v>1</v>
      </c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27"/>
      <c r="GQ53" s="27">
        <f t="shared" si="0"/>
        <v>17</v>
      </c>
      <c r="GR53" s="27">
        <f t="shared" si="1"/>
        <v>18</v>
      </c>
      <c r="GS53" s="27">
        <f t="shared" si="2"/>
        <v>23</v>
      </c>
      <c r="GT53" s="27">
        <f t="shared" si="3"/>
        <v>15</v>
      </c>
      <c r="GU53" s="27">
        <f t="shared" si="4"/>
        <v>22</v>
      </c>
      <c r="GV53" s="27">
        <f t="shared" si="5"/>
        <v>15</v>
      </c>
      <c r="GW53" s="27">
        <f t="shared" si="6"/>
        <v>28</v>
      </c>
      <c r="GX53" s="27">
        <f t="shared" si="7"/>
        <v>24</v>
      </c>
      <c r="GY53" s="27">
        <f t="shared" si="8"/>
        <v>32</v>
      </c>
      <c r="GZ53" s="27">
        <f t="shared" si="9"/>
        <v>194</v>
      </c>
      <c r="HA53" s="87" t="str">
        <f>IF(GZ53='Rregjistrimet 9 Vjeçare'!AJ53,"Mire","Gabim")</f>
        <v>Mire</v>
      </c>
      <c r="HB53" s="27">
        <f t="shared" si="10"/>
        <v>8</v>
      </c>
      <c r="HC53" s="27">
        <f t="shared" si="11"/>
        <v>11</v>
      </c>
      <c r="HD53" s="27">
        <f t="shared" si="20"/>
        <v>10</v>
      </c>
      <c r="HE53" s="27">
        <f t="shared" si="13"/>
        <v>5</v>
      </c>
      <c r="HF53" s="27">
        <f t="shared" si="14"/>
        <v>16</v>
      </c>
      <c r="HG53" s="27">
        <f t="shared" si="15"/>
        <v>6</v>
      </c>
      <c r="HH53" s="27">
        <f t="shared" si="16"/>
        <v>12</v>
      </c>
      <c r="HI53" s="27">
        <f t="shared" si="17"/>
        <v>9</v>
      </c>
      <c r="HJ53" s="27">
        <f t="shared" si="18"/>
        <v>19</v>
      </c>
      <c r="HK53" s="27">
        <f t="shared" si="19"/>
        <v>96</v>
      </c>
      <c r="HL53" s="87" t="str">
        <f>IF(HK53='Rregjistrimet 9 Vjeçare'!AK53,"Mire","Gabim")</f>
        <v>Mire</v>
      </c>
    </row>
    <row r="54" spans="1:220" ht="13.5" customHeight="1">
      <c r="A54" s="83" t="s">
        <v>77</v>
      </c>
      <c r="B54" s="35" t="s">
        <v>66</v>
      </c>
      <c r="C54" s="35"/>
      <c r="D54" s="35"/>
      <c r="E54" s="35" t="s">
        <v>284</v>
      </c>
      <c r="F54" s="77" t="s">
        <v>416</v>
      </c>
      <c r="G54" s="35" t="s">
        <v>78</v>
      </c>
      <c r="H54" s="35" t="s">
        <v>78</v>
      </c>
      <c r="I54" s="35" t="s">
        <v>498</v>
      </c>
      <c r="J54" s="35" t="s">
        <v>504</v>
      </c>
      <c r="K54" s="35" t="s">
        <v>596</v>
      </c>
      <c r="L54" s="35" t="s">
        <v>609</v>
      </c>
      <c r="M54" s="35" t="s">
        <v>598</v>
      </c>
      <c r="N54" s="35" t="s">
        <v>599</v>
      </c>
      <c r="O54" s="35" t="s">
        <v>600</v>
      </c>
      <c r="P54" s="35"/>
      <c r="Q54" s="35" t="s">
        <v>601</v>
      </c>
      <c r="R54" s="84"/>
      <c r="S54" s="84"/>
      <c r="T54" s="85">
        <v>7</v>
      </c>
      <c r="U54" s="85">
        <v>4</v>
      </c>
      <c r="V54" s="85"/>
      <c r="W54" s="85"/>
      <c r="X54" s="85">
        <v>1</v>
      </c>
      <c r="Y54" s="85">
        <v>1</v>
      </c>
      <c r="Z54" s="85">
        <v>3</v>
      </c>
      <c r="AA54" s="85">
        <v>1</v>
      </c>
      <c r="AB54" s="85">
        <v>1</v>
      </c>
      <c r="AC54" s="85">
        <v>1</v>
      </c>
      <c r="AD54" s="85"/>
      <c r="AE54" s="85"/>
      <c r="AF54" s="85"/>
      <c r="AG54" s="85"/>
      <c r="AH54" s="85">
        <v>3</v>
      </c>
      <c r="AI54" s="85">
        <v>1</v>
      </c>
      <c r="AJ54" s="85"/>
      <c r="AK54" s="85"/>
      <c r="AL54" s="85"/>
      <c r="AM54" s="85"/>
      <c r="AN54" s="85"/>
      <c r="AO54" s="85"/>
      <c r="AP54" s="85"/>
      <c r="AQ54" s="85"/>
      <c r="AR54" s="85">
        <v>2</v>
      </c>
      <c r="AS54" s="85">
        <v>1</v>
      </c>
      <c r="AT54" s="85">
        <v>1</v>
      </c>
      <c r="AU54" s="85">
        <v>0</v>
      </c>
      <c r="AV54" s="85"/>
      <c r="AW54" s="85"/>
      <c r="AX54" s="85"/>
      <c r="AY54" s="85"/>
      <c r="AZ54" s="85"/>
      <c r="BA54" s="85"/>
      <c r="BB54" s="85">
        <v>1</v>
      </c>
      <c r="BC54" s="85">
        <v>1</v>
      </c>
      <c r="BD54" s="85">
        <v>3</v>
      </c>
      <c r="BE54" s="85">
        <v>2</v>
      </c>
      <c r="BF54" s="86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>
        <v>4</v>
      </c>
      <c r="BS54" s="85">
        <v>2</v>
      </c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>
        <v>8</v>
      </c>
      <c r="CI54" s="85">
        <v>5</v>
      </c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>
        <v>3</v>
      </c>
      <c r="DA54" s="85">
        <v>1</v>
      </c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>
        <v>7</v>
      </c>
      <c r="DU54" s="85">
        <v>2</v>
      </c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6"/>
      <c r="EO54" s="85"/>
      <c r="EP54" s="85"/>
      <c r="EQ54" s="85"/>
      <c r="ER54" s="85"/>
      <c r="ES54" s="85"/>
      <c r="ET54" s="85"/>
      <c r="EU54" s="85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27"/>
      <c r="GQ54" s="27">
        <f t="shared" si="0"/>
        <v>8</v>
      </c>
      <c r="GR54" s="27">
        <f t="shared" si="1"/>
        <v>3</v>
      </c>
      <c r="GS54" s="27">
        <f t="shared" si="2"/>
        <v>4</v>
      </c>
      <c r="GT54" s="27">
        <f t="shared" si="3"/>
        <v>3</v>
      </c>
      <c r="GU54" s="27">
        <f t="shared" si="4"/>
        <v>4</v>
      </c>
      <c r="GV54" s="27">
        <f t="shared" si="5"/>
        <v>4</v>
      </c>
      <c r="GW54" s="27">
        <f t="shared" si="6"/>
        <v>8</v>
      </c>
      <c r="GX54" s="27">
        <f t="shared" si="7"/>
        <v>3</v>
      </c>
      <c r="GY54" s="27">
        <f t="shared" si="8"/>
        <v>7</v>
      </c>
      <c r="GZ54" s="27">
        <f t="shared" si="9"/>
        <v>44</v>
      </c>
      <c r="HA54" s="87" t="str">
        <f>IF(GZ54='Rregjistrimet 9 Vjeçare'!AJ54,"Mire","Gabim")</f>
        <v>Mire</v>
      </c>
      <c r="HB54" s="27">
        <f t="shared" si="10"/>
        <v>5</v>
      </c>
      <c r="HC54" s="27">
        <f t="shared" si="11"/>
        <v>1</v>
      </c>
      <c r="HD54" s="27">
        <f t="shared" si="20"/>
        <v>2</v>
      </c>
      <c r="HE54" s="27">
        <f t="shared" si="13"/>
        <v>2</v>
      </c>
      <c r="HF54" s="27">
        <f t="shared" si="14"/>
        <v>2</v>
      </c>
      <c r="HG54" s="27">
        <f t="shared" si="15"/>
        <v>2</v>
      </c>
      <c r="HH54" s="27">
        <f t="shared" si="16"/>
        <v>5</v>
      </c>
      <c r="HI54" s="27">
        <f t="shared" si="17"/>
        <v>1</v>
      </c>
      <c r="HJ54" s="27">
        <f t="shared" si="18"/>
        <v>2</v>
      </c>
      <c r="HK54" s="27">
        <f t="shared" si="19"/>
        <v>22</v>
      </c>
      <c r="HL54" s="87" t="str">
        <f>IF(HK54='Rregjistrimet 9 Vjeçare'!AK54,"Mire","Gabim")</f>
        <v>Mire</v>
      </c>
    </row>
    <row r="55" spans="1:256" s="88" customFormat="1" ht="13.5" customHeight="1" thickBot="1">
      <c r="A55" s="83" t="s">
        <v>77</v>
      </c>
      <c r="B55" s="35" t="s">
        <v>66</v>
      </c>
      <c r="C55" s="35"/>
      <c r="D55" s="35"/>
      <c r="E55" s="35" t="s">
        <v>285</v>
      </c>
      <c r="F55" s="77" t="s">
        <v>417</v>
      </c>
      <c r="G55" s="35" t="s">
        <v>78</v>
      </c>
      <c r="H55" s="35" t="s">
        <v>78</v>
      </c>
      <c r="I55" s="35" t="s">
        <v>498</v>
      </c>
      <c r="J55" s="35" t="s">
        <v>505</v>
      </c>
      <c r="K55" s="35" t="s">
        <v>596</v>
      </c>
      <c r="L55" s="35" t="s">
        <v>609</v>
      </c>
      <c r="M55" s="35" t="s">
        <v>598</v>
      </c>
      <c r="N55" s="35" t="s">
        <v>599</v>
      </c>
      <c r="O55" s="35" t="s">
        <v>600</v>
      </c>
      <c r="P55" s="35"/>
      <c r="Q55" s="35" t="s">
        <v>601</v>
      </c>
      <c r="R55" s="84"/>
      <c r="S55" s="84"/>
      <c r="T55" s="85">
        <v>3</v>
      </c>
      <c r="U55" s="85">
        <v>1</v>
      </c>
      <c r="V55" s="85"/>
      <c r="W55" s="85"/>
      <c r="X55" s="85"/>
      <c r="Y55" s="85"/>
      <c r="Z55" s="85">
        <v>2</v>
      </c>
      <c r="AA55" s="85">
        <v>1</v>
      </c>
      <c r="AB55" s="85"/>
      <c r="AC55" s="85"/>
      <c r="AD55" s="85"/>
      <c r="AE55" s="85"/>
      <c r="AF55" s="85"/>
      <c r="AG55" s="85"/>
      <c r="AH55" s="85">
        <v>4</v>
      </c>
      <c r="AI55" s="85">
        <v>1</v>
      </c>
      <c r="AJ55" s="85"/>
      <c r="AK55" s="85"/>
      <c r="AL55" s="85"/>
      <c r="AM55" s="85"/>
      <c r="AN55" s="85"/>
      <c r="AO55" s="85"/>
      <c r="AP55" s="85"/>
      <c r="AQ55" s="85"/>
      <c r="AR55" s="85">
        <v>3</v>
      </c>
      <c r="AS55" s="85">
        <v>1</v>
      </c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>
        <v>3</v>
      </c>
      <c r="BE55" s="85">
        <v>2</v>
      </c>
      <c r="BF55" s="86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>
        <v>8</v>
      </c>
      <c r="BS55" s="85">
        <v>5</v>
      </c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>
        <v>7</v>
      </c>
      <c r="CI55" s="85">
        <v>2</v>
      </c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>
        <v>3</v>
      </c>
      <c r="DA55" s="85">
        <v>1</v>
      </c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>
        <v>7</v>
      </c>
      <c r="DU55" s="85">
        <v>2</v>
      </c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6"/>
      <c r="EO55" s="85"/>
      <c r="EP55" s="85"/>
      <c r="EQ55" s="85"/>
      <c r="ER55" s="85"/>
      <c r="ES55" s="85"/>
      <c r="ET55" s="85"/>
      <c r="EU55" s="85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27"/>
      <c r="GQ55" s="27">
        <f t="shared" si="0"/>
        <v>3</v>
      </c>
      <c r="GR55" s="27">
        <f t="shared" si="1"/>
        <v>2</v>
      </c>
      <c r="GS55" s="27">
        <f t="shared" si="2"/>
        <v>4</v>
      </c>
      <c r="GT55" s="27">
        <f t="shared" si="3"/>
        <v>3</v>
      </c>
      <c r="GU55" s="27">
        <f t="shared" si="4"/>
        <v>3</v>
      </c>
      <c r="GV55" s="27">
        <f t="shared" si="5"/>
        <v>8</v>
      </c>
      <c r="GW55" s="27">
        <f t="shared" si="6"/>
        <v>7</v>
      </c>
      <c r="GX55" s="27">
        <f t="shared" si="7"/>
        <v>3</v>
      </c>
      <c r="GY55" s="27">
        <f t="shared" si="8"/>
        <v>7</v>
      </c>
      <c r="GZ55" s="27">
        <f t="shared" si="9"/>
        <v>40</v>
      </c>
      <c r="HA55" s="87" t="str">
        <f>IF(GZ55='Rregjistrimet 9 Vjeçare'!AJ55,"Mire","Gabim")</f>
        <v>Mire</v>
      </c>
      <c r="HB55" s="27">
        <f t="shared" si="10"/>
        <v>1</v>
      </c>
      <c r="HC55" s="27">
        <f t="shared" si="11"/>
        <v>1</v>
      </c>
      <c r="HD55" s="27">
        <f t="shared" si="20"/>
        <v>1</v>
      </c>
      <c r="HE55" s="27">
        <f t="shared" si="13"/>
        <v>1</v>
      </c>
      <c r="HF55" s="27">
        <f t="shared" si="14"/>
        <v>2</v>
      </c>
      <c r="HG55" s="27">
        <f t="shared" si="15"/>
        <v>5</v>
      </c>
      <c r="HH55" s="27">
        <f t="shared" si="16"/>
        <v>2</v>
      </c>
      <c r="HI55" s="27">
        <f t="shared" si="17"/>
        <v>1</v>
      </c>
      <c r="HJ55" s="27">
        <f t="shared" si="18"/>
        <v>2</v>
      </c>
      <c r="HK55" s="27">
        <f t="shared" si="19"/>
        <v>16</v>
      </c>
      <c r="HL55" s="87" t="str">
        <f>IF(HK55='Rregjistrimet 9 Vjeçare'!AK55,"Mire","Gabim")</f>
        <v>Mire</v>
      </c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20" ht="13.5" customHeight="1">
      <c r="A56" s="83" t="s">
        <v>77</v>
      </c>
      <c r="B56" s="35" t="s">
        <v>66</v>
      </c>
      <c r="C56" s="35"/>
      <c r="D56" s="35"/>
      <c r="E56" s="35" t="s">
        <v>286</v>
      </c>
      <c r="F56" s="77" t="s">
        <v>418</v>
      </c>
      <c r="G56" s="35" t="s">
        <v>78</v>
      </c>
      <c r="H56" s="35" t="s">
        <v>78</v>
      </c>
      <c r="I56" s="35" t="s">
        <v>506</v>
      </c>
      <c r="J56" s="35" t="s">
        <v>507</v>
      </c>
      <c r="K56" s="35" t="s">
        <v>608</v>
      </c>
      <c r="L56" s="35" t="s">
        <v>609</v>
      </c>
      <c r="M56" s="35" t="s">
        <v>598</v>
      </c>
      <c r="N56" s="35" t="s">
        <v>599</v>
      </c>
      <c r="O56" s="35" t="s">
        <v>600</v>
      </c>
      <c r="P56" s="35"/>
      <c r="Q56" s="35" t="s">
        <v>601</v>
      </c>
      <c r="R56" s="84"/>
      <c r="S56" s="84"/>
      <c r="T56" s="85">
        <v>10</v>
      </c>
      <c r="U56" s="85">
        <v>7</v>
      </c>
      <c r="V56" s="85"/>
      <c r="W56" s="85"/>
      <c r="X56" s="85"/>
      <c r="Y56" s="85"/>
      <c r="Z56" s="85">
        <v>13</v>
      </c>
      <c r="AA56" s="85">
        <v>5</v>
      </c>
      <c r="AB56" s="85"/>
      <c r="AC56" s="85"/>
      <c r="AD56" s="85"/>
      <c r="AE56" s="85"/>
      <c r="AF56" s="85"/>
      <c r="AG56" s="85"/>
      <c r="AH56" s="85">
        <v>14</v>
      </c>
      <c r="AI56" s="85">
        <v>6</v>
      </c>
      <c r="AJ56" s="85"/>
      <c r="AK56" s="85"/>
      <c r="AL56" s="85"/>
      <c r="AM56" s="85"/>
      <c r="AN56" s="85"/>
      <c r="AO56" s="85"/>
      <c r="AP56" s="85">
        <v>1</v>
      </c>
      <c r="AQ56" s="85">
        <v>1</v>
      </c>
      <c r="AR56" s="85">
        <v>16</v>
      </c>
      <c r="AS56" s="85">
        <v>5</v>
      </c>
      <c r="AT56" s="85"/>
      <c r="AU56" s="85"/>
      <c r="AV56" s="85"/>
      <c r="AW56" s="85"/>
      <c r="AX56" s="85"/>
      <c r="AY56" s="85"/>
      <c r="AZ56" s="85"/>
      <c r="BA56" s="85"/>
      <c r="BB56" s="85">
        <v>2</v>
      </c>
      <c r="BC56" s="85">
        <v>1</v>
      </c>
      <c r="BD56" s="85"/>
      <c r="BE56" s="85"/>
      <c r="BF56" s="86"/>
      <c r="BG56" s="85"/>
      <c r="BH56" s="85"/>
      <c r="BI56" s="85"/>
      <c r="BJ56" s="85"/>
      <c r="BK56" s="85"/>
      <c r="BL56" s="85"/>
      <c r="BM56" s="85"/>
      <c r="BN56" s="85"/>
      <c r="BO56" s="85"/>
      <c r="BP56" s="85">
        <v>17</v>
      </c>
      <c r="BQ56" s="85">
        <v>9</v>
      </c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>
        <v>2</v>
      </c>
      <c r="CE56" s="85">
        <v>1</v>
      </c>
      <c r="CF56" s="85">
        <v>14</v>
      </c>
      <c r="CG56" s="85">
        <v>7</v>
      </c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>
        <v>20</v>
      </c>
      <c r="CY56" s="85">
        <v>9</v>
      </c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>
        <v>3</v>
      </c>
      <c r="DQ56" s="85">
        <v>2</v>
      </c>
      <c r="DR56" s="85">
        <v>16</v>
      </c>
      <c r="DS56" s="85">
        <v>14</v>
      </c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>
        <v>2</v>
      </c>
      <c r="EK56" s="85">
        <v>2</v>
      </c>
      <c r="EL56" s="85">
        <v>26</v>
      </c>
      <c r="EM56" s="85">
        <v>11</v>
      </c>
      <c r="EN56" s="86"/>
      <c r="EO56" s="85"/>
      <c r="EP56" s="85"/>
      <c r="EQ56" s="85"/>
      <c r="ER56" s="85"/>
      <c r="ES56" s="85"/>
      <c r="ET56" s="85"/>
      <c r="EU56" s="85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27"/>
      <c r="GQ56" s="27">
        <f t="shared" si="0"/>
        <v>10</v>
      </c>
      <c r="GR56" s="27">
        <f t="shared" si="1"/>
        <v>13</v>
      </c>
      <c r="GS56" s="27">
        <f t="shared" si="2"/>
        <v>15</v>
      </c>
      <c r="GT56" s="27">
        <f t="shared" si="3"/>
        <v>18</v>
      </c>
      <c r="GU56" s="27">
        <f t="shared" si="4"/>
        <v>19</v>
      </c>
      <c r="GV56" s="27">
        <f t="shared" si="5"/>
        <v>14</v>
      </c>
      <c r="GW56" s="27">
        <f t="shared" si="6"/>
        <v>23</v>
      </c>
      <c r="GX56" s="27">
        <f t="shared" si="7"/>
        <v>18</v>
      </c>
      <c r="GY56" s="27">
        <f t="shared" si="8"/>
        <v>26</v>
      </c>
      <c r="GZ56" s="27">
        <f t="shared" si="9"/>
        <v>156</v>
      </c>
      <c r="HA56" s="87" t="str">
        <f>IF(GZ56='Rregjistrimet 9 Vjeçare'!AJ56,"Mire","Gabim")</f>
        <v>Mire</v>
      </c>
      <c r="HB56" s="27">
        <f t="shared" si="10"/>
        <v>7</v>
      </c>
      <c r="HC56" s="27">
        <f t="shared" si="11"/>
        <v>5</v>
      </c>
      <c r="HD56" s="27">
        <f t="shared" si="20"/>
        <v>7</v>
      </c>
      <c r="HE56" s="27">
        <f t="shared" si="13"/>
        <v>6</v>
      </c>
      <c r="HF56" s="27">
        <f t="shared" si="14"/>
        <v>10</v>
      </c>
      <c r="HG56" s="27">
        <f t="shared" si="15"/>
        <v>7</v>
      </c>
      <c r="HH56" s="27">
        <f t="shared" si="16"/>
        <v>11</v>
      </c>
      <c r="HI56" s="27">
        <f t="shared" si="17"/>
        <v>16</v>
      </c>
      <c r="HJ56" s="27">
        <f t="shared" si="18"/>
        <v>11</v>
      </c>
      <c r="HK56" s="27">
        <f t="shared" si="19"/>
        <v>80</v>
      </c>
      <c r="HL56" s="87" t="str">
        <f>IF(HK56='Rregjistrimet 9 Vjeçare'!AK56,"Mire","Gabim")</f>
        <v>Mire</v>
      </c>
    </row>
    <row r="57" spans="1:220" ht="13.5" customHeight="1">
      <c r="A57" s="83" t="s">
        <v>77</v>
      </c>
      <c r="B57" s="35" t="s">
        <v>66</v>
      </c>
      <c r="C57" s="35"/>
      <c r="D57" s="35"/>
      <c r="E57" s="35" t="s">
        <v>287</v>
      </c>
      <c r="F57" s="77" t="s">
        <v>419</v>
      </c>
      <c r="G57" s="35" t="s">
        <v>78</v>
      </c>
      <c r="H57" s="35" t="s">
        <v>78</v>
      </c>
      <c r="I57" s="77" t="s">
        <v>506</v>
      </c>
      <c r="J57" s="77" t="s">
        <v>506</v>
      </c>
      <c r="K57" s="35" t="s">
        <v>608</v>
      </c>
      <c r="L57" s="35" t="s">
        <v>609</v>
      </c>
      <c r="M57" s="35" t="s">
        <v>598</v>
      </c>
      <c r="N57" s="35" t="s">
        <v>605</v>
      </c>
      <c r="O57" s="35" t="s">
        <v>614</v>
      </c>
      <c r="P57" s="77"/>
      <c r="Q57" s="35" t="s">
        <v>601</v>
      </c>
      <c r="R57" s="84"/>
      <c r="S57" s="84"/>
      <c r="T57" s="85">
        <v>25</v>
      </c>
      <c r="U57" s="85">
        <v>13</v>
      </c>
      <c r="V57" s="85"/>
      <c r="W57" s="85"/>
      <c r="X57" s="85">
        <v>11</v>
      </c>
      <c r="Y57" s="85">
        <v>3</v>
      </c>
      <c r="Z57" s="85">
        <v>34</v>
      </c>
      <c r="AA57" s="85">
        <v>19</v>
      </c>
      <c r="AB57" s="85"/>
      <c r="AC57" s="85"/>
      <c r="AD57" s="85"/>
      <c r="AE57" s="85"/>
      <c r="AF57" s="85">
        <v>10</v>
      </c>
      <c r="AG57" s="85">
        <v>5</v>
      </c>
      <c r="AH57" s="85">
        <v>24</v>
      </c>
      <c r="AI57" s="85">
        <v>12</v>
      </c>
      <c r="AJ57" s="85"/>
      <c r="AK57" s="85"/>
      <c r="AL57" s="85"/>
      <c r="AM57" s="85"/>
      <c r="AN57" s="85"/>
      <c r="AO57" s="85"/>
      <c r="AP57" s="85">
        <v>20</v>
      </c>
      <c r="AQ57" s="85">
        <v>8</v>
      </c>
      <c r="AR57" s="85">
        <v>28</v>
      </c>
      <c r="AS57" s="85">
        <v>16</v>
      </c>
      <c r="AT57" s="85"/>
      <c r="AU57" s="85"/>
      <c r="AV57" s="85"/>
      <c r="AW57" s="85"/>
      <c r="AX57" s="85"/>
      <c r="AY57" s="85"/>
      <c r="AZ57" s="85"/>
      <c r="BA57" s="85"/>
      <c r="BB57" s="85">
        <v>25</v>
      </c>
      <c r="BC57" s="85">
        <v>9</v>
      </c>
      <c r="BD57" s="85">
        <v>23</v>
      </c>
      <c r="BE57" s="85">
        <v>10</v>
      </c>
      <c r="BF57" s="86"/>
      <c r="BG57" s="85"/>
      <c r="BH57" s="85"/>
      <c r="BI57" s="85"/>
      <c r="BJ57" s="85"/>
      <c r="BK57" s="85"/>
      <c r="BL57" s="85"/>
      <c r="BM57" s="85"/>
      <c r="BN57" s="85">
        <v>1</v>
      </c>
      <c r="BO57" s="85">
        <v>1</v>
      </c>
      <c r="BP57" s="85">
        <v>7</v>
      </c>
      <c r="BQ57" s="85">
        <v>4</v>
      </c>
      <c r="BR57" s="85">
        <v>39</v>
      </c>
      <c r="BS57" s="85">
        <v>23</v>
      </c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>
        <v>3</v>
      </c>
      <c r="CE57" s="85">
        <v>1</v>
      </c>
      <c r="CF57" s="85">
        <v>5</v>
      </c>
      <c r="CG57" s="85">
        <v>2</v>
      </c>
      <c r="CH57" s="85">
        <v>18</v>
      </c>
      <c r="CI57" s="85">
        <v>7</v>
      </c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>
        <v>2</v>
      </c>
      <c r="CW57" s="85">
        <v>0</v>
      </c>
      <c r="CX57" s="85">
        <v>10</v>
      </c>
      <c r="CY57" s="85">
        <v>2</v>
      </c>
      <c r="CZ57" s="85">
        <v>17</v>
      </c>
      <c r="DA57" s="85">
        <v>10</v>
      </c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>
        <v>1</v>
      </c>
      <c r="DM57" s="85">
        <v>0</v>
      </c>
      <c r="DN57" s="85">
        <v>1</v>
      </c>
      <c r="DO57" s="85">
        <v>1</v>
      </c>
      <c r="DP57" s="85">
        <v>4</v>
      </c>
      <c r="DQ57" s="85">
        <v>1</v>
      </c>
      <c r="DR57" s="85">
        <v>12</v>
      </c>
      <c r="DS57" s="85">
        <v>8</v>
      </c>
      <c r="DT57" s="85">
        <v>12</v>
      </c>
      <c r="DU57" s="85">
        <v>3</v>
      </c>
      <c r="DV57" s="85"/>
      <c r="DW57" s="85"/>
      <c r="DX57" s="85"/>
      <c r="DY57" s="85"/>
      <c r="DZ57" s="85"/>
      <c r="EA57" s="85"/>
      <c r="EB57" s="85">
        <v>1</v>
      </c>
      <c r="EC57" s="85">
        <v>1</v>
      </c>
      <c r="ED57" s="85">
        <v>1</v>
      </c>
      <c r="EE57" s="85">
        <v>0</v>
      </c>
      <c r="EF57" s="85"/>
      <c r="EG57" s="85"/>
      <c r="EH57" s="85">
        <v>2</v>
      </c>
      <c r="EI57" s="85">
        <v>1</v>
      </c>
      <c r="EJ57" s="85">
        <v>3</v>
      </c>
      <c r="EK57" s="85">
        <v>2</v>
      </c>
      <c r="EL57" s="85">
        <v>17</v>
      </c>
      <c r="EM57" s="85">
        <v>12</v>
      </c>
      <c r="EN57" s="86"/>
      <c r="EO57" s="85"/>
      <c r="EP57" s="85"/>
      <c r="EQ57" s="85"/>
      <c r="ER57" s="85"/>
      <c r="ES57" s="85"/>
      <c r="ET57" s="85"/>
      <c r="EU57" s="85"/>
      <c r="EV57" s="86"/>
      <c r="EW57" s="86"/>
      <c r="EX57" s="86"/>
      <c r="EY57" s="86"/>
      <c r="EZ57" s="86"/>
      <c r="FA57" s="86"/>
      <c r="FB57" s="86">
        <v>2</v>
      </c>
      <c r="FC57" s="86">
        <v>0</v>
      </c>
      <c r="FD57" s="86">
        <v>2</v>
      </c>
      <c r="FE57" s="86">
        <v>2</v>
      </c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>
        <v>1</v>
      </c>
      <c r="FW57" s="86">
        <v>1</v>
      </c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27"/>
      <c r="GQ57" s="27">
        <f t="shared" si="0"/>
        <v>36</v>
      </c>
      <c r="GR57" s="27">
        <f t="shared" si="1"/>
        <v>44</v>
      </c>
      <c r="GS57" s="27">
        <f t="shared" si="2"/>
        <v>44</v>
      </c>
      <c r="GT57" s="27">
        <f t="shared" si="3"/>
        <v>55</v>
      </c>
      <c r="GU57" s="27">
        <f t="shared" si="4"/>
        <v>35</v>
      </c>
      <c r="GV57" s="27">
        <f t="shared" si="5"/>
        <v>47</v>
      </c>
      <c r="GW57" s="27">
        <f t="shared" si="6"/>
        <v>34</v>
      </c>
      <c r="GX57" s="27">
        <f t="shared" si="7"/>
        <v>34</v>
      </c>
      <c r="GY57" s="27">
        <f t="shared" si="8"/>
        <v>32</v>
      </c>
      <c r="GZ57" s="27">
        <f t="shared" si="9"/>
        <v>361</v>
      </c>
      <c r="HA57" s="87" t="str">
        <f>IF(GZ57='Rregjistrimet 9 Vjeçare'!AJ57,"Mire","Gabim")</f>
        <v>Mire</v>
      </c>
      <c r="HB57" s="27">
        <f t="shared" si="10"/>
        <v>16</v>
      </c>
      <c r="HC57" s="27">
        <f t="shared" si="11"/>
        <v>24</v>
      </c>
      <c r="HD57" s="27">
        <f t="shared" si="20"/>
        <v>20</v>
      </c>
      <c r="HE57" s="27">
        <f t="shared" si="13"/>
        <v>27</v>
      </c>
      <c r="HF57" s="27">
        <f t="shared" si="14"/>
        <v>15</v>
      </c>
      <c r="HG57" s="27">
        <f t="shared" si="15"/>
        <v>26</v>
      </c>
      <c r="HH57" s="27">
        <f t="shared" si="16"/>
        <v>11</v>
      </c>
      <c r="HI57" s="27">
        <f t="shared" si="17"/>
        <v>20</v>
      </c>
      <c r="HJ57" s="27">
        <f t="shared" si="18"/>
        <v>18</v>
      </c>
      <c r="HK57" s="27">
        <f t="shared" si="19"/>
        <v>177</v>
      </c>
      <c r="HL57" s="87" t="str">
        <f>IF(HK57='Rregjistrimet 9 Vjeçare'!AK57,"Mire","Gabim")</f>
        <v>Mire</v>
      </c>
    </row>
    <row r="58" spans="1:220" ht="13.5" customHeight="1">
      <c r="A58" s="83" t="s">
        <v>77</v>
      </c>
      <c r="B58" s="35" t="s">
        <v>66</v>
      </c>
      <c r="C58" s="35"/>
      <c r="D58" s="35"/>
      <c r="E58" s="35" t="s">
        <v>288</v>
      </c>
      <c r="F58" s="77" t="s">
        <v>420</v>
      </c>
      <c r="G58" s="35" t="s">
        <v>78</v>
      </c>
      <c r="H58" s="35" t="s">
        <v>78</v>
      </c>
      <c r="I58" s="77" t="s">
        <v>506</v>
      </c>
      <c r="J58" s="35" t="s">
        <v>508</v>
      </c>
      <c r="K58" s="35" t="s">
        <v>608</v>
      </c>
      <c r="L58" s="35" t="s">
        <v>609</v>
      </c>
      <c r="M58" s="35" t="s">
        <v>598</v>
      </c>
      <c r="N58" s="35" t="s">
        <v>599</v>
      </c>
      <c r="O58" s="35" t="s">
        <v>600</v>
      </c>
      <c r="P58" s="35"/>
      <c r="Q58" s="35" t="s">
        <v>601</v>
      </c>
      <c r="R58" s="84"/>
      <c r="S58" s="84"/>
      <c r="T58" s="85">
        <v>17</v>
      </c>
      <c r="U58" s="85">
        <v>4</v>
      </c>
      <c r="V58" s="85"/>
      <c r="W58" s="85"/>
      <c r="X58" s="85">
        <v>9</v>
      </c>
      <c r="Y58" s="85">
        <v>2</v>
      </c>
      <c r="Z58" s="85">
        <v>37</v>
      </c>
      <c r="AA58" s="85">
        <v>16</v>
      </c>
      <c r="AB58" s="85"/>
      <c r="AC58" s="85"/>
      <c r="AD58" s="85"/>
      <c r="AE58" s="85"/>
      <c r="AF58" s="85"/>
      <c r="AG58" s="85"/>
      <c r="AH58" s="85">
        <v>19</v>
      </c>
      <c r="AI58" s="85">
        <v>8</v>
      </c>
      <c r="AJ58" s="85"/>
      <c r="AK58" s="85"/>
      <c r="AL58" s="85"/>
      <c r="AM58" s="85"/>
      <c r="AN58" s="85"/>
      <c r="AO58" s="85"/>
      <c r="AP58" s="85"/>
      <c r="AQ58" s="85"/>
      <c r="AR58" s="85">
        <v>32</v>
      </c>
      <c r="AS58" s="85">
        <v>17</v>
      </c>
      <c r="AT58" s="85">
        <v>3</v>
      </c>
      <c r="AU58" s="85">
        <v>3</v>
      </c>
      <c r="AV58" s="85"/>
      <c r="AW58" s="85"/>
      <c r="AX58" s="85"/>
      <c r="AY58" s="85"/>
      <c r="AZ58" s="85"/>
      <c r="BA58" s="85"/>
      <c r="BB58" s="85">
        <v>1</v>
      </c>
      <c r="BC58" s="85">
        <v>0</v>
      </c>
      <c r="BD58" s="85">
        <v>37</v>
      </c>
      <c r="BE58" s="85">
        <v>25</v>
      </c>
      <c r="BF58" s="86"/>
      <c r="BG58" s="85"/>
      <c r="BH58" s="85"/>
      <c r="BI58" s="85"/>
      <c r="BJ58" s="85"/>
      <c r="BK58" s="85"/>
      <c r="BL58" s="85"/>
      <c r="BM58" s="85"/>
      <c r="BN58" s="85">
        <v>2</v>
      </c>
      <c r="BO58" s="85">
        <v>0</v>
      </c>
      <c r="BP58" s="85">
        <v>2</v>
      </c>
      <c r="BQ58" s="85">
        <v>1</v>
      </c>
      <c r="BR58" s="85">
        <v>18</v>
      </c>
      <c r="BS58" s="85">
        <v>6</v>
      </c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>
        <v>29</v>
      </c>
      <c r="CG58" s="85">
        <v>7</v>
      </c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>
        <v>53</v>
      </c>
      <c r="CY58" s="85">
        <v>33</v>
      </c>
      <c r="CZ58" s="85">
        <v>8</v>
      </c>
      <c r="DA58" s="85">
        <v>1</v>
      </c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>
        <v>3</v>
      </c>
      <c r="DQ58" s="85">
        <v>0</v>
      </c>
      <c r="DR58" s="85">
        <v>38</v>
      </c>
      <c r="DS58" s="85">
        <v>27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>
        <v>3</v>
      </c>
      <c r="EI58" s="85">
        <v>0</v>
      </c>
      <c r="EJ58" s="85"/>
      <c r="EK58" s="85"/>
      <c r="EL58" s="85">
        <v>51</v>
      </c>
      <c r="EM58" s="85">
        <v>28</v>
      </c>
      <c r="EN58" s="86"/>
      <c r="EO58" s="85"/>
      <c r="EP58" s="85"/>
      <c r="EQ58" s="85"/>
      <c r="ER58" s="85"/>
      <c r="ES58" s="85"/>
      <c r="ET58" s="85"/>
      <c r="EU58" s="85"/>
      <c r="EV58" s="86"/>
      <c r="EW58" s="86"/>
      <c r="EX58" s="86"/>
      <c r="EY58" s="86"/>
      <c r="EZ58" s="86"/>
      <c r="FA58" s="86"/>
      <c r="FB58" s="86"/>
      <c r="FC58" s="86"/>
      <c r="FD58" s="86">
        <v>2</v>
      </c>
      <c r="FE58" s="86">
        <v>1</v>
      </c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27"/>
      <c r="GQ58" s="27">
        <f t="shared" si="0"/>
        <v>26</v>
      </c>
      <c r="GR58" s="27">
        <f t="shared" si="1"/>
        <v>37</v>
      </c>
      <c r="GS58" s="27">
        <f t="shared" si="2"/>
        <v>19</v>
      </c>
      <c r="GT58" s="27">
        <f t="shared" si="3"/>
        <v>35</v>
      </c>
      <c r="GU58" s="27">
        <f t="shared" si="4"/>
        <v>42</v>
      </c>
      <c r="GV58" s="27">
        <f t="shared" si="5"/>
        <v>47</v>
      </c>
      <c r="GW58" s="27">
        <f t="shared" si="6"/>
        <v>59</v>
      </c>
      <c r="GX58" s="27">
        <f t="shared" si="7"/>
        <v>46</v>
      </c>
      <c r="GY58" s="27">
        <f t="shared" si="8"/>
        <v>53</v>
      </c>
      <c r="GZ58" s="27">
        <f t="shared" si="9"/>
        <v>364</v>
      </c>
      <c r="HA58" s="87" t="str">
        <f>IF(GZ58='Rregjistrimet 9 Vjeçare'!AJ58,"Mire","Gabim")</f>
        <v>Mire</v>
      </c>
      <c r="HB58" s="27">
        <f t="shared" si="10"/>
        <v>6</v>
      </c>
      <c r="HC58" s="27">
        <f t="shared" si="11"/>
        <v>16</v>
      </c>
      <c r="HD58" s="27">
        <f t="shared" si="20"/>
        <v>8</v>
      </c>
      <c r="HE58" s="27">
        <f t="shared" si="13"/>
        <v>17</v>
      </c>
      <c r="HF58" s="27">
        <f t="shared" si="14"/>
        <v>29</v>
      </c>
      <c r="HG58" s="27">
        <f t="shared" si="15"/>
        <v>13</v>
      </c>
      <c r="HH58" s="27">
        <f t="shared" si="16"/>
        <v>33</v>
      </c>
      <c r="HI58" s="27">
        <f t="shared" si="17"/>
        <v>28</v>
      </c>
      <c r="HJ58" s="27">
        <f t="shared" si="18"/>
        <v>29</v>
      </c>
      <c r="HK58" s="27">
        <f t="shared" si="19"/>
        <v>179</v>
      </c>
      <c r="HL58" s="87" t="str">
        <f>IF(HK58='Rregjistrimet 9 Vjeçare'!AK58,"Mire","Gabim")</f>
        <v>Mire</v>
      </c>
    </row>
    <row r="59" spans="1:220" ht="13.5" customHeight="1">
      <c r="A59" s="83" t="s">
        <v>77</v>
      </c>
      <c r="B59" s="35" t="s">
        <v>66</v>
      </c>
      <c r="C59" s="35"/>
      <c r="D59" s="35"/>
      <c r="E59" s="35" t="s">
        <v>289</v>
      </c>
      <c r="F59" s="77" t="s">
        <v>420</v>
      </c>
      <c r="G59" s="35" t="s">
        <v>78</v>
      </c>
      <c r="H59" s="35" t="s">
        <v>78</v>
      </c>
      <c r="I59" s="77" t="s">
        <v>506</v>
      </c>
      <c r="J59" s="35" t="s">
        <v>509</v>
      </c>
      <c r="K59" s="35" t="s">
        <v>608</v>
      </c>
      <c r="L59" s="35" t="s">
        <v>609</v>
      </c>
      <c r="M59" s="35" t="s">
        <v>598</v>
      </c>
      <c r="N59" s="35" t="s">
        <v>67</v>
      </c>
      <c r="O59" s="35" t="s">
        <v>604</v>
      </c>
      <c r="P59" s="35" t="s">
        <v>288</v>
      </c>
      <c r="Q59" s="35" t="s">
        <v>601</v>
      </c>
      <c r="R59" s="84"/>
      <c r="S59" s="84"/>
      <c r="T59" s="85">
        <v>12</v>
      </c>
      <c r="U59" s="85">
        <v>6</v>
      </c>
      <c r="V59" s="85"/>
      <c r="W59" s="85"/>
      <c r="X59" s="85">
        <v>5</v>
      </c>
      <c r="Y59" s="85">
        <v>5</v>
      </c>
      <c r="Z59" s="85">
        <v>11</v>
      </c>
      <c r="AA59" s="85">
        <v>4</v>
      </c>
      <c r="AB59" s="85"/>
      <c r="AC59" s="85"/>
      <c r="AD59" s="85"/>
      <c r="AE59" s="85"/>
      <c r="AF59" s="85">
        <v>3</v>
      </c>
      <c r="AG59" s="85">
        <v>2</v>
      </c>
      <c r="AH59" s="85">
        <v>12</v>
      </c>
      <c r="AI59" s="85">
        <v>7</v>
      </c>
      <c r="AJ59" s="85"/>
      <c r="AK59" s="85"/>
      <c r="AL59" s="85"/>
      <c r="AM59" s="85"/>
      <c r="AN59" s="85"/>
      <c r="AO59" s="85"/>
      <c r="AP59" s="85">
        <v>6</v>
      </c>
      <c r="AQ59" s="85">
        <v>2</v>
      </c>
      <c r="AR59" s="85">
        <v>13</v>
      </c>
      <c r="AS59" s="85">
        <v>6</v>
      </c>
      <c r="AT59" s="85"/>
      <c r="AU59" s="85"/>
      <c r="AV59" s="85"/>
      <c r="AW59" s="85"/>
      <c r="AX59" s="85"/>
      <c r="AY59" s="85"/>
      <c r="AZ59" s="85"/>
      <c r="BA59" s="85"/>
      <c r="BB59" s="85">
        <v>2</v>
      </c>
      <c r="BC59" s="85">
        <v>1</v>
      </c>
      <c r="BD59" s="85">
        <v>19</v>
      </c>
      <c r="BE59" s="85">
        <v>8</v>
      </c>
      <c r="BF59" s="86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6"/>
      <c r="EO59" s="85"/>
      <c r="EP59" s="85"/>
      <c r="EQ59" s="85"/>
      <c r="ER59" s="85"/>
      <c r="ES59" s="85"/>
      <c r="ET59" s="85"/>
      <c r="EU59" s="85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27"/>
      <c r="GQ59" s="27">
        <f t="shared" si="0"/>
        <v>17</v>
      </c>
      <c r="GR59" s="27">
        <f t="shared" si="1"/>
        <v>14</v>
      </c>
      <c r="GS59" s="27">
        <f t="shared" si="2"/>
        <v>18</v>
      </c>
      <c r="GT59" s="27">
        <f t="shared" si="3"/>
        <v>15</v>
      </c>
      <c r="GU59" s="27">
        <f t="shared" si="4"/>
        <v>19</v>
      </c>
      <c r="GV59" s="27">
        <f t="shared" si="5"/>
        <v>0</v>
      </c>
      <c r="GW59" s="27">
        <f t="shared" si="6"/>
        <v>0</v>
      </c>
      <c r="GX59" s="27">
        <f t="shared" si="7"/>
        <v>0</v>
      </c>
      <c r="GY59" s="27">
        <f t="shared" si="8"/>
        <v>0</v>
      </c>
      <c r="GZ59" s="27">
        <f t="shared" si="9"/>
        <v>83</v>
      </c>
      <c r="HA59" s="87" t="str">
        <f>IF(GZ59='Rregjistrimet 9 Vjeçare'!AJ59,"Mire","Gabim")</f>
        <v>Mire</v>
      </c>
      <c r="HB59" s="27">
        <f t="shared" si="10"/>
        <v>11</v>
      </c>
      <c r="HC59" s="27">
        <f t="shared" si="11"/>
        <v>6</v>
      </c>
      <c r="HD59" s="27">
        <f t="shared" si="20"/>
        <v>9</v>
      </c>
      <c r="HE59" s="27">
        <f t="shared" si="13"/>
        <v>7</v>
      </c>
      <c r="HF59" s="27">
        <f t="shared" si="14"/>
        <v>8</v>
      </c>
      <c r="HG59" s="27">
        <f t="shared" si="15"/>
        <v>0</v>
      </c>
      <c r="HH59" s="27">
        <f t="shared" si="16"/>
        <v>0</v>
      </c>
      <c r="HI59" s="27">
        <f t="shared" si="17"/>
        <v>0</v>
      </c>
      <c r="HJ59" s="27">
        <f t="shared" si="18"/>
        <v>0</v>
      </c>
      <c r="HK59" s="27">
        <f t="shared" si="19"/>
        <v>41</v>
      </c>
      <c r="HL59" s="87" t="str">
        <f>IF(HK59='Rregjistrimet 9 Vjeçare'!AK59,"Mire","Gabim")</f>
        <v>Mire</v>
      </c>
    </row>
    <row r="60" spans="1:220" ht="13.5" customHeight="1">
      <c r="A60" s="83" t="s">
        <v>77</v>
      </c>
      <c r="B60" s="35" t="s">
        <v>66</v>
      </c>
      <c r="C60" s="35"/>
      <c r="D60" s="35"/>
      <c r="E60" s="35" t="s">
        <v>290</v>
      </c>
      <c r="F60" s="77" t="s">
        <v>421</v>
      </c>
      <c r="G60" s="35" t="s">
        <v>78</v>
      </c>
      <c r="H60" s="35" t="s">
        <v>78</v>
      </c>
      <c r="I60" s="77" t="s">
        <v>506</v>
      </c>
      <c r="J60" s="35" t="s">
        <v>510</v>
      </c>
      <c r="K60" s="35" t="s">
        <v>608</v>
      </c>
      <c r="L60" s="35" t="s">
        <v>609</v>
      </c>
      <c r="M60" s="35" t="s">
        <v>598</v>
      </c>
      <c r="N60" s="35" t="s">
        <v>599</v>
      </c>
      <c r="O60" s="35" t="s">
        <v>600</v>
      </c>
      <c r="P60" s="35"/>
      <c r="Q60" s="35" t="s">
        <v>601</v>
      </c>
      <c r="R60" s="84"/>
      <c r="S60" s="84"/>
      <c r="T60" s="85">
        <v>6</v>
      </c>
      <c r="U60" s="85">
        <v>5</v>
      </c>
      <c r="V60" s="85">
        <v>1</v>
      </c>
      <c r="W60" s="85">
        <v>1</v>
      </c>
      <c r="X60" s="85">
        <v>1</v>
      </c>
      <c r="Y60" s="85">
        <v>1</v>
      </c>
      <c r="Z60" s="85">
        <v>2</v>
      </c>
      <c r="AA60" s="85">
        <v>0</v>
      </c>
      <c r="AB60" s="85"/>
      <c r="AC60" s="85"/>
      <c r="AD60" s="85"/>
      <c r="AE60" s="85"/>
      <c r="AF60" s="85"/>
      <c r="AG60" s="85"/>
      <c r="AH60" s="85">
        <v>5</v>
      </c>
      <c r="AI60" s="85">
        <v>3</v>
      </c>
      <c r="AJ60" s="85"/>
      <c r="AK60" s="85"/>
      <c r="AL60" s="85"/>
      <c r="AM60" s="85"/>
      <c r="AN60" s="85"/>
      <c r="AO60" s="85"/>
      <c r="AP60" s="85">
        <v>2</v>
      </c>
      <c r="AQ60" s="85">
        <v>1</v>
      </c>
      <c r="AR60" s="85">
        <v>8</v>
      </c>
      <c r="AS60" s="85">
        <v>5</v>
      </c>
      <c r="AT60" s="85"/>
      <c r="AU60" s="85"/>
      <c r="AV60" s="85"/>
      <c r="AW60" s="85"/>
      <c r="AX60" s="85"/>
      <c r="AY60" s="85"/>
      <c r="AZ60" s="85">
        <v>1</v>
      </c>
      <c r="BA60" s="85">
        <v>0</v>
      </c>
      <c r="BB60" s="85">
        <v>2</v>
      </c>
      <c r="BC60" s="85">
        <v>0</v>
      </c>
      <c r="BD60" s="85">
        <v>5</v>
      </c>
      <c r="BE60" s="85">
        <v>3</v>
      </c>
      <c r="BF60" s="86"/>
      <c r="BG60" s="85"/>
      <c r="BH60" s="85"/>
      <c r="BI60" s="85"/>
      <c r="BJ60" s="85"/>
      <c r="BK60" s="85"/>
      <c r="BL60" s="85"/>
      <c r="BM60" s="85"/>
      <c r="BN60" s="85"/>
      <c r="BO60" s="85"/>
      <c r="BP60" s="85">
        <v>5</v>
      </c>
      <c r="BQ60" s="85">
        <v>3</v>
      </c>
      <c r="BR60" s="85">
        <v>9</v>
      </c>
      <c r="BS60" s="85">
        <v>4</v>
      </c>
      <c r="BT60" s="85"/>
      <c r="BU60" s="85"/>
      <c r="BV60" s="85"/>
      <c r="BW60" s="85"/>
      <c r="BX60" s="85"/>
      <c r="BY60" s="85"/>
      <c r="BZ60" s="85"/>
      <c r="CA60" s="85"/>
      <c r="CB60" s="85">
        <v>1</v>
      </c>
      <c r="CC60" s="85">
        <v>1</v>
      </c>
      <c r="CD60" s="85">
        <v>1</v>
      </c>
      <c r="CE60" s="85">
        <v>0</v>
      </c>
      <c r="CF60" s="85">
        <v>3</v>
      </c>
      <c r="CG60" s="85">
        <v>2</v>
      </c>
      <c r="CH60" s="85">
        <v>8</v>
      </c>
      <c r="CI60" s="85">
        <v>3</v>
      </c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>
        <v>1</v>
      </c>
      <c r="CW60" s="85">
        <v>0</v>
      </c>
      <c r="CX60" s="85">
        <v>7</v>
      </c>
      <c r="CY60" s="85">
        <v>4</v>
      </c>
      <c r="CZ60" s="85">
        <v>2</v>
      </c>
      <c r="DA60" s="85">
        <v>2</v>
      </c>
      <c r="DB60" s="85">
        <v>1</v>
      </c>
      <c r="DC60" s="85">
        <v>0</v>
      </c>
      <c r="DD60" s="85"/>
      <c r="DE60" s="85"/>
      <c r="DF60" s="85"/>
      <c r="DG60" s="85"/>
      <c r="DH60" s="85"/>
      <c r="DI60" s="85"/>
      <c r="DJ60" s="85"/>
      <c r="DK60" s="85"/>
      <c r="DL60" s="85">
        <v>2</v>
      </c>
      <c r="DM60" s="85">
        <v>2</v>
      </c>
      <c r="DN60" s="85">
        <v>2</v>
      </c>
      <c r="DO60" s="85">
        <v>0</v>
      </c>
      <c r="DP60" s="85">
        <v>2</v>
      </c>
      <c r="DQ60" s="85">
        <v>1</v>
      </c>
      <c r="DR60" s="85">
        <v>3</v>
      </c>
      <c r="DS60" s="85">
        <v>1</v>
      </c>
      <c r="DT60" s="85">
        <v>8</v>
      </c>
      <c r="DU60" s="85">
        <v>5</v>
      </c>
      <c r="DV60" s="85"/>
      <c r="DW60" s="85"/>
      <c r="DX60" s="85"/>
      <c r="DY60" s="85"/>
      <c r="DZ60" s="85"/>
      <c r="EA60" s="85"/>
      <c r="EB60" s="85"/>
      <c r="EC60" s="85"/>
      <c r="ED60" s="85">
        <v>1</v>
      </c>
      <c r="EE60" s="85">
        <v>1</v>
      </c>
      <c r="EF60" s="85"/>
      <c r="EG60" s="85"/>
      <c r="EH60" s="85"/>
      <c r="EI60" s="85"/>
      <c r="EJ60" s="85"/>
      <c r="EK60" s="85"/>
      <c r="EL60" s="85">
        <v>2</v>
      </c>
      <c r="EM60" s="85">
        <v>2</v>
      </c>
      <c r="EN60" s="86"/>
      <c r="EO60" s="85"/>
      <c r="EP60" s="85"/>
      <c r="EQ60" s="85"/>
      <c r="ER60" s="85"/>
      <c r="ES60" s="85"/>
      <c r="ET60" s="85"/>
      <c r="EU60" s="85"/>
      <c r="EV60" s="86"/>
      <c r="EW60" s="86"/>
      <c r="EX60" s="86"/>
      <c r="EY60" s="86"/>
      <c r="EZ60" s="86"/>
      <c r="FA60" s="86"/>
      <c r="FB60" s="86">
        <v>1</v>
      </c>
      <c r="FC60" s="86">
        <v>0</v>
      </c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>
        <v>2</v>
      </c>
      <c r="FO60" s="86">
        <v>2</v>
      </c>
      <c r="FP60" s="86"/>
      <c r="FQ60" s="86"/>
      <c r="FR60" s="86"/>
      <c r="FS60" s="86"/>
      <c r="FT60" s="86"/>
      <c r="FU60" s="86"/>
      <c r="FV60" s="86">
        <v>2</v>
      </c>
      <c r="FW60" s="86">
        <v>1</v>
      </c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27"/>
      <c r="GQ60" s="27">
        <f t="shared" si="0"/>
        <v>7</v>
      </c>
      <c r="GR60" s="27">
        <f t="shared" si="1"/>
        <v>3</v>
      </c>
      <c r="GS60" s="27">
        <f t="shared" si="2"/>
        <v>8</v>
      </c>
      <c r="GT60" s="27">
        <f t="shared" si="3"/>
        <v>11</v>
      </c>
      <c r="GU60" s="27">
        <f t="shared" si="4"/>
        <v>16</v>
      </c>
      <c r="GV60" s="27">
        <f t="shared" si="5"/>
        <v>15</v>
      </c>
      <c r="GW60" s="27">
        <f t="shared" si="6"/>
        <v>17</v>
      </c>
      <c r="GX60" s="27">
        <f t="shared" si="7"/>
        <v>6</v>
      </c>
      <c r="GY60" s="27">
        <f t="shared" si="8"/>
        <v>13</v>
      </c>
      <c r="GZ60" s="27">
        <f t="shared" si="9"/>
        <v>96</v>
      </c>
      <c r="HA60" s="87" t="str">
        <f>IF(GZ60='Rregjistrimet 9 Vjeçare'!AJ60,"Mire","Gabim")</f>
        <v>Mire</v>
      </c>
      <c r="HB60" s="27">
        <f t="shared" si="10"/>
        <v>6</v>
      </c>
      <c r="HC60" s="27">
        <f t="shared" si="11"/>
        <v>1</v>
      </c>
      <c r="HD60" s="27">
        <f t="shared" si="20"/>
        <v>4</v>
      </c>
      <c r="HE60" s="27">
        <f t="shared" si="13"/>
        <v>6</v>
      </c>
      <c r="HF60" s="27">
        <f t="shared" si="14"/>
        <v>11</v>
      </c>
      <c r="HG60" s="27">
        <f t="shared" si="15"/>
        <v>6</v>
      </c>
      <c r="HH60" s="27">
        <f t="shared" si="16"/>
        <v>8</v>
      </c>
      <c r="HI60" s="27">
        <f t="shared" si="17"/>
        <v>3</v>
      </c>
      <c r="HJ60" s="27">
        <f t="shared" si="18"/>
        <v>8</v>
      </c>
      <c r="HK60" s="27">
        <f t="shared" si="19"/>
        <v>53</v>
      </c>
      <c r="HL60" s="87" t="str">
        <f>IF(HK60='Rregjistrimet 9 Vjeçare'!AK60,"Mire","Gabim")</f>
        <v>Mire</v>
      </c>
    </row>
    <row r="61" spans="1:220" ht="13.5" customHeight="1">
      <c r="A61" s="83" t="s">
        <v>77</v>
      </c>
      <c r="B61" s="35" t="s">
        <v>66</v>
      </c>
      <c r="C61" s="35"/>
      <c r="D61" s="35"/>
      <c r="E61" s="35" t="s">
        <v>291</v>
      </c>
      <c r="F61" s="77" t="s">
        <v>421</v>
      </c>
      <c r="G61" s="35" t="s">
        <v>78</v>
      </c>
      <c r="H61" s="35" t="s">
        <v>78</v>
      </c>
      <c r="I61" s="77" t="s">
        <v>506</v>
      </c>
      <c r="J61" s="35" t="s">
        <v>511</v>
      </c>
      <c r="K61" s="35" t="s">
        <v>608</v>
      </c>
      <c r="L61" s="35" t="s">
        <v>609</v>
      </c>
      <c r="M61" s="35" t="s">
        <v>598</v>
      </c>
      <c r="N61" s="35" t="s">
        <v>67</v>
      </c>
      <c r="O61" s="35" t="s">
        <v>604</v>
      </c>
      <c r="P61" s="35" t="s">
        <v>290</v>
      </c>
      <c r="Q61" s="35" t="s">
        <v>601</v>
      </c>
      <c r="R61" s="84"/>
      <c r="S61" s="84"/>
      <c r="T61" s="85">
        <v>3</v>
      </c>
      <c r="U61" s="85">
        <v>3</v>
      </c>
      <c r="V61" s="85"/>
      <c r="W61" s="85"/>
      <c r="X61" s="85"/>
      <c r="Y61" s="85"/>
      <c r="Z61" s="85">
        <v>1</v>
      </c>
      <c r="AA61" s="85">
        <v>0</v>
      </c>
      <c r="AB61" s="85"/>
      <c r="AC61" s="85"/>
      <c r="AD61" s="85"/>
      <c r="AE61" s="85"/>
      <c r="AF61" s="85"/>
      <c r="AG61" s="85"/>
      <c r="AH61" s="85">
        <v>2</v>
      </c>
      <c r="AI61" s="85">
        <v>1</v>
      </c>
      <c r="AJ61" s="85"/>
      <c r="AK61" s="85"/>
      <c r="AL61" s="85"/>
      <c r="AM61" s="85"/>
      <c r="AN61" s="85"/>
      <c r="AO61" s="85"/>
      <c r="AP61" s="85"/>
      <c r="AQ61" s="85"/>
      <c r="AR61" s="85">
        <v>3</v>
      </c>
      <c r="AS61" s="85">
        <v>2</v>
      </c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6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6"/>
      <c r="EO61" s="85"/>
      <c r="EP61" s="85"/>
      <c r="EQ61" s="85"/>
      <c r="ER61" s="85"/>
      <c r="ES61" s="85"/>
      <c r="ET61" s="85"/>
      <c r="EU61" s="85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27"/>
      <c r="GQ61" s="27">
        <f t="shared" si="0"/>
        <v>3</v>
      </c>
      <c r="GR61" s="27">
        <f t="shared" si="1"/>
        <v>1</v>
      </c>
      <c r="GS61" s="27">
        <f t="shared" si="2"/>
        <v>2</v>
      </c>
      <c r="GT61" s="27">
        <f t="shared" si="3"/>
        <v>3</v>
      </c>
      <c r="GU61" s="27">
        <f t="shared" si="4"/>
        <v>0</v>
      </c>
      <c r="GV61" s="27">
        <f t="shared" si="5"/>
        <v>0</v>
      </c>
      <c r="GW61" s="27">
        <f t="shared" si="6"/>
        <v>0</v>
      </c>
      <c r="GX61" s="27">
        <f t="shared" si="7"/>
        <v>0</v>
      </c>
      <c r="GY61" s="27">
        <f t="shared" si="8"/>
        <v>0</v>
      </c>
      <c r="GZ61" s="27">
        <f t="shared" si="9"/>
        <v>9</v>
      </c>
      <c r="HA61" s="87" t="str">
        <f>IF(GZ61='Rregjistrimet 9 Vjeçare'!AJ61,"Mire","Gabim")</f>
        <v>Mire</v>
      </c>
      <c r="HB61" s="27">
        <f t="shared" si="10"/>
        <v>3</v>
      </c>
      <c r="HC61" s="27">
        <f t="shared" si="11"/>
        <v>0</v>
      </c>
      <c r="HD61" s="27">
        <f t="shared" si="20"/>
        <v>1</v>
      </c>
      <c r="HE61" s="27">
        <f t="shared" si="13"/>
        <v>2</v>
      </c>
      <c r="HF61" s="27">
        <f t="shared" si="14"/>
        <v>0</v>
      </c>
      <c r="HG61" s="27">
        <f t="shared" si="15"/>
        <v>0</v>
      </c>
      <c r="HH61" s="27">
        <f t="shared" si="16"/>
        <v>0</v>
      </c>
      <c r="HI61" s="27">
        <f t="shared" si="17"/>
        <v>0</v>
      </c>
      <c r="HJ61" s="27">
        <f t="shared" si="18"/>
        <v>0</v>
      </c>
      <c r="HK61" s="27">
        <f t="shared" si="19"/>
        <v>6</v>
      </c>
      <c r="HL61" s="87" t="str">
        <f>IF(HK61='Rregjistrimet 9 Vjeçare'!AK61,"Mire","Gabim")</f>
        <v>Mire</v>
      </c>
    </row>
    <row r="62" spans="1:220" ht="13.5" customHeight="1">
      <c r="A62" s="83" t="s">
        <v>77</v>
      </c>
      <c r="B62" s="35" t="s">
        <v>66</v>
      </c>
      <c r="C62" s="35"/>
      <c r="D62" s="35"/>
      <c r="E62" s="35" t="s">
        <v>292</v>
      </c>
      <c r="F62" s="77" t="s">
        <v>422</v>
      </c>
      <c r="G62" s="35" t="s">
        <v>78</v>
      </c>
      <c r="H62" s="35" t="s">
        <v>78</v>
      </c>
      <c r="I62" s="77" t="s">
        <v>506</v>
      </c>
      <c r="J62" s="35" t="s">
        <v>512</v>
      </c>
      <c r="K62" s="35" t="s">
        <v>608</v>
      </c>
      <c r="L62" s="35" t="s">
        <v>609</v>
      </c>
      <c r="M62" s="35" t="s">
        <v>598</v>
      </c>
      <c r="N62" s="35" t="s">
        <v>599</v>
      </c>
      <c r="O62" s="35" t="s">
        <v>600</v>
      </c>
      <c r="P62" s="35"/>
      <c r="Q62" s="35" t="s">
        <v>601</v>
      </c>
      <c r="R62" s="84"/>
      <c r="S62" s="84"/>
      <c r="T62" s="85">
        <v>13</v>
      </c>
      <c r="U62" s="85">
        <v>6</v>
      </c>
      <c r="V62" s="85">
        <v>1</v>
      </c>
      <c r="W62" s="85">
        <v>0</v>
      </c>
      <c r="X62" s="85"/>
      <c r="Y62" s="85"/>
      <c r="Z62" s="85">
        <v>13</v>
      </c>
      <c r="AA62" s="85">
        <v>5</v>
      </c>
      <c r="AB62" s="85">
        <v>4</v>
      </c>
      <c r="AC62" s="85">
        <v>2</v>
      </c>
      <c r="AD62" s="85"/>
      <c r="AE62" s="85"/>
      <c r="AF62" s="85">
        <v>1</v>
      </c>
      <c r="AG62" s="85">
        <v>0</v>
      </c>
      <c r="AH62" s="85">
        <v>10</v>
      </c>
      <c r="AI62" s="85">
        <v>4</v>
      </c>
      <c r="AJ62" s="85"/>
      <c r="AK62" s="85"/>
      <c r="AL62" s="85"/>
      <c r="AM62" s="85"/>
      <c r="AN62" s="85"/>
      <c r="AO62" s="85"/>
      <c r="AP62" s="85">
        <v>2</v>
      </c>
      <c r="AQ62" s="85">
        <v>2</v>
      </c>
      <c r="AR62" s="85">
        <v>17</v>
      </c>
      <c r="AS62" s="85">
        <v>11</v>
      </c>
      <c r="AT62" s="85"/>
      <c r="AU62" s="85"/>
      <c r="AV62" s="85"/>
      <c r="AW62" s="85"/>
      <c r="AX62" s="85"/>
      <c r="AY62" s="85"/>
      <c r="AZ62" s="85"/>
      <c r="BA62" s="85"/>
      <c r="BB62" s="85">
        <v>2</v>
      </c>
      <c r="BC62" s="85">
        <v>2</v>
      </c>
      <c r="BD62" s="85">
        <v>15</v>
      </c>
      <c r="BE62" s="85">
        <v>11</v>
      </c>
      <c r="BF62" s="86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>
        <v>9</v>
      </c>
      <c r="BS62" s="85">
        <v>4</v>
      </c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>
        <v>12</v>
      </c>
      <c r="CG62" s="85">
        <v>3</v>
      </c>
      <c r="CH62" s="85">
        <v>14</v>
      </c>
      <c r="CI62" s="85">
        <v>1</v>
      </c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>
        <v>1</v>
      </c>
      <c r="CW62" s="85">
        <v>1</v>
      </c>
      <c r="CX62" s="85">
        <v>8</v>
      </c>
      <c r="CY62" s="85">
        <v>6</v>
      </c>
      <c r="CZ62" s="85">
        <v>9</v>
      </c>
      <c r="DA62" s="85">
        <v>5</v>
      </c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>
        <v>10</v>
      </c>
      <c r="DS62" s="85">
        <v>7</v>
      </c>
      <c r="DT62" s="85">
        <v>9</v>
      </c>
      <c r="DU62" s="85">
        <v>5</v>
      </c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>
        <v>9</v>
      </c>
      <c r="EM62" s="85">
        <v>5</v>
      </c>
      <c r="EN62" s="86"/>
      <c r="EO62" s="85"/>
      <c r="EP62" s="85"/>
      <c r="EQ62" s="85"/>
      <c r="ER62" s="85"/>
      <c r="ES62" s="85"/>
      <c r="ET62" s="85"/>
      <c r="EU62" s="85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>
        <v>1</v>
      </c>
      <c r="FU62" s="86">
        <v>1</v>
      </c>
      <c r="FV62" s="86">
        <v>1</v>
      </c>
      <c r="FW62" s="86">
        <v>1</v>
      </c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27"/>
      <c r="GQ62" s="27">
        <f t="shared" si="0"/>
        <v>13</v>
      </c>
      <c r="GR62" s="27">
        <f t="shared" si="1"/>
        <v>15</v>
      </c>
      <c r="GS62" s="27">
        <f t="shared" si="2"/>
        <v>16</v>
      </c>
      <c r="GT62" s="27">
        <f t="shared" si="3"/>
        <v>19</v>
      </c>
      <c r="GU62" s="27">
        <f t="shared" si="4"/>
        <v>15</v>
      </c>
      <c r="GV62" s="27">
        <f t="shared" si="5"/>
        <v>22</v>
      </c>
      <c r="GW62" s="27">
        <f t="shared" si="6"/>
        <v>22</v>
      </c>
      <c r="GX62" s="27">
        <f t="shared" si="7"/>
        <v>20</v>
      </c>
      <c r="GY62" s="27">
        <f t="shared" si="8"/>
        <v>19</v>
      </c>
      <c r="GZ62" s="27">
        <f t="shared" si="9"/>
        <v>161</v>
      </c>
      <c r="HA62" s="87" t="str">
        <f>IF(GZ62='Rregjistrimet 9 Vjeçare'!AJ62,"Mire","Gabim")</f>
        <v>Mire</v>
      </c>
      <c r="HB62" s="27">
        <f t="shared" si="10"/>
        <v>6</v>
      </c>
      <c r="HC62" s="27">
        <f t="shared" si="11"/>
        <v>5</v>
      </c>
      <c r="HD62" s="27">
        <f t="shared" si="20"/>
        <v>8</v>
      </c>
      <c r="HE62" s="27">
        <f t="shared" si="13"/>
        <v>13</v>
      </c>
      <c r="HF62" s="27">
        <f t="shared" si="14"/>
        <v>11</v>
      </c>
      <c r="HG62" s="27">
        <f t="shared" si="15"/>
        <v>8</v>
      </c>
      <c r="HH62" s="27">
        <f t="shared" si="16"/>
        <v>7</v>
      </c>
      <c r="HI62" s="27">
        <f t="shared" si="17"/>
        <v>13</v>
      </c>
      <c r="HJ62" s="27">
        <f t="shared" si="18"/>
        <v>11</v>
      </c>
      <c r="HK62" s="27">
        <f t="shared" si="19"/>
        <v>82</v>
      </c>
      <c r="HL62" s="87" t="str">
        <f>IF(HK62='Rregjistrimet 9 Vjeçare'!AK62,"Mire","Gabim")</f>
        <v>Mire</v>
      </c>
    </row>
    <row r="63" spans="1:220" ht="13.5" customHeight="1">
      <c r="A63" s="83" t="s">
        <v>77</v>
      </c>
      <c r="B63" s="35" t="s">
        <v>66</v>
      </c>
      <c r="C63" s="35"/>
      <c r="D63" s="35"/>
      <c r="E63" s="35" t="s">
        <v>293</v>
      </c>
      <c r="F63" s="77" t="s">
        <v>422</v>
      </c>
      <c r="G63" s="35" t="s">
        <v>78</v>
      </c>
      <c r="H63" s="35" t="s">
        <v>78</v>
      </c>
      <c r="I63" s="77" t="s">
        <v>506</v>
      </c>
      <c r="J63" s="35" t="s">
        <v>513</v>
      </c>
      <c r="K63" s="35" t="s">
        <v>608</v>
      </c>
      <c r="L63" s="35" t="s">
        <v>609</v>
      </c>
      <c r="M63" s="35" t="s">
        <v>598</v>
      </c>
      <c r="N63" s="35" t="s">
        <v>67</v>
      </c>
      <c r="O63" s="35" t="s">
        <v>604</v>
      </c>
      <c r="P63" s="35" t="s">
        <v>292</v>
      </c>
      <c r="Q63" s="35" t="s">
        <v>601</v>
      </c>
      <c r="R63" s="84"/>
      <c r="S63" s="84"/>
      <c r="T63" s="85">
        <v>2</v>
      </c>
      <c r="U63" s="85">
        <v>1</v>
      </c>
      <c r="V63" s="85"/>
      <c r="W63" s="85"/>
      <c r="X63" s="85">
        <v>2</v>
      </c>
      <c r="Y63" s="85">
        <v>0</v>
      </c>
      <c r="Z63" s="85">
        <v>2</v>
      </c>
      <c r="AA63" s="85">
        <v>1</v>
      </c>
      <c r="AB63" s="85">
        <v>2</v>
      </c>
      <c r="AC63" s="85">
        <v>1</v>
      </c>
      <c r="AD63" s="85"/>
      <c r="AE63" s="85"/>
      <c r="AF63" s="85"/>
      <c r="AG63" s="85"/>
      <c r="AH63" s="85">
        <v>1</v>
      </c>
      <c r="AI63" s="85">
        <v>1</v>
      </c>
      <c r="AJ63" s="85">
        <v>1</v>
      </c>
      <c r="AK63" s="85">
        <v>1</v>
      </c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>
        <v>2</v>
      </c>
      <c r="BC63" s="85">
        <v>1</v>
      </c>
      <c r="BD63" s="85"/>
      <c r="BE63" s="85"/>
      <c r="BF63" s="86"/>
      <c r="BG63" s="85"/>
      <c r="BH63" s="85"/>
      <c r="BI63" s="85"/>
      <c r="BJ63" s="85"/>
      <c r="BK63" s="85"/>
      <c r="BL63" s="85"/>
      <c r="BM63" s="85"/>
      <c r="BN63" s="85"/>
      <c r="BO63" s="85"/>
      <c r="BP63" s="85">
        <v>2</v>
      </c>
      <c r="BQ63" s="85">
        <v>0</v>
      </c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6"/>
      <c r="EO63" s="85"/>
      <c r="EP63" s="85"/>
      <c r="EQ63" s="85"/>
      <c r="ER63" s="85"/>
      <c r="ES63" s="85"/>
      <c r="ET63" s="85"/>
      <c r="EU63" s="85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27"/>
      <c r="GQ63" s="27">
        <f t="shared" si="0"/>
        <v>4</v>
      </c>
      <c r="GR63" s="27">
        <f t="shared" si="1"/>
        <v>2</v>
      </c>
      <c r="GS63" s="27">
        <f t="shared" si="2"/>
        <v>3</v>
      </c>
      <c r="GT63" s="27">
        <f t="shared" si="3"/>
        <v>3</v>
      </c>
      <c r="GU63" s="27">
        <f t="shared" si="4"/>
        <v>2</v>
      </c>
      <c r="GV63" s="27">
        <f t="shared" si="5"/>
        <v>0</v>
      </c>
      <c r="GW63" s="27">
        <f t="shared" si="6"/>
        <v>0</v>
      </c>
      <c r="GX63" s="27">
        <f t="shared" si="7"/>
        <v>0</v>
      </c>
      <c r="GY63" s="27">
        <f t="shared" si="8"/>
        <v>0</v>
      </c>
      <c r="GZ63" s="27">
        <f t="shared" si="9"/>
        <v>14</v>
      </c>
      <c r="HA63" s="87" t="str">
        <f>IF(GZ63='Rregjistrimet 9 Vjeçare'!AJ63,"Mire","Gabim")</f>
        <v>Mire</v>
      </c>
      <c r="HB63" s="27">
        <f t="shared" si="10"/>
        <v>1</v>
      </c>
      <c r="HC63" s="27">
        <f t="shared" si="11"/>
        <v>1</v>
      </c>
      <c r="HD63" s="27">
        <f t="shared" si="20"/>
        <v>2</v>
      </c>
      <c r="HE63" s="27">
        <f t="shared" si="13"/>
        <v>2</v>
      </c>
      <c r="HF63" s="27">
        <f t="shared" si="14"/>
        <v>0</v>
      </c>
      <c r="HG63" s="27">
        <f t="shared" si="15"/>
        <v>0</v>
      </c>
      <c r="HH63" s="27">
        <f t="shared" si="16"/>
        <v>0</v>
      </c>
      <c r="HI63" s="27">
        <f t="shared" si="17"/>
        <v>0</v>
      </c>
      <c r="HJ63" s="27">
        <f t="shared" si="18"/>
        <v>0</v>
      </c>
      <c r="HK63" s="27">
        <f t="shared" si="19"/>
        <v>6</v>
      </c>
      <c r="HL63" s="87" t="str">
        <f>IF(HK63='Rregjistrimet 9 Vjeçare'!AK63,"Mire","Gabim")</f>
        <v>Mire</v>
      </c>
    </row>
    <row r="64" spans="1:220" ht="13.5" customHeight="1">
      <c r="A64" s="83" t="s">
        <v>77</v>
      </c>
      <c r="B64" s="35" t="s">
        <v>66</v>
      </c>
      <c r="C64" s="35"/>
      <c r="D64" s="35"/>
      <c r="E64" s="35" t="s">
        <v>294</v>
      </c>
      <c r="F64" s="77" t="s">
        <v>422</v>
      </c>
      <c r="G64" s="35" t="s">
        <v>78</v>
      </c>
      <c r="H64" s="35" t="s">
        <v>78</v>
      </c>
      <c r="I64" s="77" t="s">
        <v>506</v>
      </c>
      <c r="J64" s="35" t="s">
        <v>514</v>
      </c>
      <c r="K64" s="35" t="s">
        <v>608</v>
      </c>
      <c r="L64" s="35" t="s">
        <v>609</v>
      </c>
      <c r="M64" s="35" t="s">
        <v>598</v>
      </c>
      <c r="N64" s="35" t="s">
        <v>599</v>
      </c>
      <c r="O64" s="35" t="s">
        <v>604</v>
      </c>
      <c r="P64" s="35" t="s">
        <v>292</v>
      </c>
      <c r="Q64" s="35" t="s">
        <v>601</v>
      </c>
      <c r="R64" s="84"/>
      <c r="S64" s="84"/>
      <c r="T64" s="85">
        <v>2</v>
      </c>
      <c r="U64" s="85">
        <v>0</v>
      </c>
      <c r="V64" s="85"/>
      <c r="W64" s="85"/>
      <c r="X64" s="85"/>
      <c r="Y64" s="85"/>
      <c r="Z64" s="85">
        <v>2</v>
      </c>
      <c r="AA64" s="85">
        <v>1</v>
      </c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>
        <v>2</v>
      </c>
      <c r="AQ64" s="85">
        <v>2</v>
      </c>
      <c r="AR64" s="85">
        <v>1</v>
      </c>
      <c r="AS64" s="85">
        <v>0</v>
      </c>
      <c r="AT64" s="85"/>
      <c r="AU64" s="85"/>
      <c r="AV64" s="85"/>
      <c r="AW64" s="85"/>
      <c r="AX64" s="85"/>
      <c r="AY64" s="85"/>
      <c r="AZ64" s="85"/>
      <c r="BA64" s="85"/>
      <c r="BB64" s="85">
        <v>2</v>
      </c>
      <c r="BC64" s="85">
        <v>1</v>
      </c>
      <c r="BD64" s="85">
        <v>5</v>
      </c>
      <c r="BE64" s="85">
        <v>1</v>
      </c>
      <c r="BF64" s="86"/>
      <c r="BG64" s="85"/>
      <c r="BH64" s="85"/>
      <c r="BI64" s="85"/>
      <c r="BJ64" s="85"/>
      <c r="BK64" s="85"/>
      <c r="BL64" s="85"/>
      <c r="BM64" s="85"/>
      <c r="BN64" s="85"/>
      <c r="BO64" s="85"/>
      <c r="BP64" s="85">
        <v>1</v>
      </c>
      <c r="BQ64" s="85">
        <v>0</v>
      </c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>
        <v>2</v>
      </c>
      <c r="CG64" s="85">
        <v>1</v>
      </c>
      <c r="CH64" s="85">
        <v>1</v>
      </c>
      <c r="CI64" s="85">
        <v>1</v>
      </c>
      <c r="CJ64" s="85"/>
      <c r="CK64" s="85"/>
      <c r="CL64" s="85"/>
      <c r="CM64" s="85"/>
      <c r="CN64" s="85"/>
      <c r="CO64" s="85"/>
      <c r="CP64" s="85">
        <v>1</v>
      </c>
      <c r="CQ64" s="85">
        <v>0</v>
      </c>
      <c r="CR64" s="85"/>
      <c r="CS64" s="85"/>
      <c r="CT64" s="85"/>
      <c r="CU64" s="85"/>
      <c r="CV64" s="85"/>
      <c r="CW64" s="85"/>
      <c r="CX64" s="85">
        <v>1</v>
      </c>
      <c r="CY64" s="85">
        <v>1</v>
      </c>
      <c r="CZ64" s="85">
        <v>3</v>
      </c>
      <c r="DA64" s="85">
        <v>2</v>
      </c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>
        <v>1</v>
      </c>
      <c r="DS64" s="85">
        <v>0</v>
      </c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>
        <v>1</v>
      </c>
      <c r="EI64" s="85">
        <v>0</v>
      </c>
      <c r="EJ64" s="85"/>
      <c r="EK64" s="85"/>
      <c r="EL64" s="85">
        <v>2</v>
      </c>
      <c r="EM64" s="85">
        <v>1</v>
      </c>
      <c r="EN64" s="86"/>
      <c r="EO64" s="85"/>
      <c r="EP64" s="85"/>
      <c r="EQ64" s="85"/>
      <c r="ER64" s="85"/>
      <c r="ES64" s="85"/>
      <c r="ET64" s="85"/>
      <c r="EU64" s="85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>
        <v>4</v>
      </c>
      <c r="FW64" s="86">
        <v>0</v>
      </c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27"/>
      <c r="GQ64" s="27">
        <f t="shared" si="0"/>
        <v>2</v>
      </c>
      <c r="GR64" s="27">
        <f t="shared" si="1"/>
        <v>2</v>
      </c>
      <c r="GS64" s="27">
        <f t="shared" si="2"/>
        <v>3</v>
      </c>
      <c r="GT64" s="27">
        <f t="shared" si="3"/>
        <v>3</v>
      </c>
      <c r="GU64" s="27">
        <f t="shared" si="4"/>
        <v>6</v>
      </c>
      <c r="GV64" s="27">
        <f t="shared" si="5"/>
        <v>2</v>
      </c>
      <c r="GW64" s="27">
        <f t="shared" si="6"/>
        <v>3</v>
      </c>
      <c r="GX64" s="27">
        <f t="shared" si="7"/>
        <v>4</v>
      </c>
      <c r="GY64" s="27">
        <f t="shared" si="8"/>
        <v>6</v>
      </c>
      <c r="GZ64" s="27">
        <f t="shared" si="9"/>
        <v>31</v>
      </c>
      <c r="HA64" s="87" t="str">
        <f>IF(GZ64='Rregjistrimet 9 Vjeçare'!AJ64,"Mire","Gabim")</f>
        <v>Mire</v>
      </c>
      <c r="HB64" s="27">
        <f t="shared" si="10"/>
        <v>0</v>
      </c>
      <c r="HC64" s="27">
        <f t="shared" si="11"/>
        <v>1</v>
      </c>
      <c r="HD64" s="27">
        <f t="shared" si="20"/>
        <v>2</v>
      </c>
      <c r="HE64" s="27">
        <f t="shared" si="13"/>
        <v>1</v>
      </c>
      <c r="HF64" s="27">
        <f t="shared" si="14"/>
        <v>1</v>
      </c>
      <c r="HG64" s="27">
        <f t="shared" si="15"/>
        <v>1</v>
      </c>
      <c r="HH64" s="27">
        <f t="shared" si="16"/>
        <v>2</v>
      </c>
      <c r="HI64" s="27">
        <f t="shared" si="17"/>
        <v>2</v>
      </c>
      <c r="HJ64" s="27">
        <f t="shared" si="18"/>
        <v>1</v>
      </c>
      <c r="HK64" s="27">
        <f t="shared" si="19"/>
        <v>11</v>
      </c>
      <c r="HL64" s="87" t="str">
        <f>IF(HK64='Rregjistrimet 9 Vjeçare'!AK64,"Mire","Gabim")</f>
        <v>Mire</v>
      </c>
    </row>
    <row r="65" spans="1:220" ht="13.5" customHeight="1">
      <c r="A65" s="83" t="s">
        <v>77</v>
      </c>
      <c r="B65" s="35" t="s">
        <v>66</v>
      </c>
      <c r="C65" s="35"/>
      <c r="D65" s="35"/>
      <c r="E65" s="35" t="s">
        <v>295</v>
      </c>
      <c r="F65" s="77" t="s">
        <v>423</v>
      </c>
      <c r="G65" s="35" t="s">
        <v>78</v>
      </c>
      <c r="H65" s="35" t="s">
        <v>78</v>
      </c>
      <c r="I65" s="77" t="s">
        <v>506</v>
      </c>
      <c r="J65" s="35" t="s">
        <v>515</v>
      </c>
      <c r="K65" s="35" t="s">
        <v>608</v>
      </c>
      <c r="L65" s="35" t="s">
        <v>609</v>
      </c>
      <c r="M65" s="35" t="s">
        <v>598</v>
      </c>
      <c r="N65" s="35" t="s">
        <v>599</v>
      </c>
      <c r="O65" s="35" t="s">
        <v>600</v>
      </c>
      <c r="P65" s="35"/>
      <c r="Q65" s="35" t="s">
        <v>601</v>
      </c>
      <c r="R65" s="84">
        <v>1</v>
      </c>
      <c r="S65" s="84">
        <v>1</v>
      </c>
      <c r="T65" s="85">
        <v>8</v>
      </c>
      <c r="U65" s="85">
        <v>5</v>
      </c>
      <c r="V65" s="85"/>
      <c r="W65" s="85"/>
      <c r="X65" s="85">
        <v>1</v>
      </c>
      <c r="Y65" s="85">
        <v>1</v>
      </c>
      <c r="Z65" s="85">
        <v>3</v>
      </c>
      <c r="AA65" s="85">
        <v>2</v>
      </c>
      <c r="AB65" s="85">
        <v>1</v>
      </c>
      <c r="AC65" s="85">
        <v>1</v>
      </c>
      <c r="AD65" s="85"/>
      <c r="AE65" s="85"/>
      <c r="AF65" s="85">
        <v>1</v>
      </c>
      <c r="AG65" s="85">
        <v>0</v>
      </c>
      <c r="AH65" s="85">
        <v>6</v>
      </c>
      <c r="AI65" s="85">
        <v>3</v>
      </c>
      <c r="AJ65" s="85"/>
      <c r="AK65" s="85"/>
      <c r="AL65" s="85"/>
      <c r="AM65" s="85"/>
      <c r="AN65" s="85"/>
      <c r="AO65" s="85"/>
      <c r="AP65" s="85"/>
      <c r="AQ65" s="85"/>
      <c r="AR65" s="85">
        <v>4</v>
      </c>
      <c r="AS65" s="85">
        <v>3</v>
      </c>
      <c r="AT65" s="85"/>
      <c r="AU65" s="85"/>
      <c r="AV65" s="85"/>
      <c r="AW65" s="85"/>
      <c r="AX65" s="85"/>
      <c r="AY65" s="85"/>
      <c r="AZ65" s="85"/>
      <c r="BA65" s="85"/>
      <c r="BB65" s="85">
        <v>1</v>
      </c>
      <c r="BC65" s="85">
        <v>1</v>
      </c>
      <c r="BD65" s="85">
        <v>4</v>
      </c>
      <c r="BE65" s="85">
        <v>1</v>
      </c>
      <c r="BF65" s="86"/>
      <c r="BG65" s="85"/>
      <c r="BH65" s="85"/>
      <c r="BI65" s="85"/>
      <c r="BJ65" s="85"/>
      <c r="BK65" s="85"/>
      <c r="BL65" s="85"/>
      <c r="BM65" s="85"/>
      <c r="BN65" s="85"/>
      <c r="BO65" s="85"/>
      <c r="BP65" s="85">
        <v>2</v>
      </c>
      <c r="BQ65" s="85">
        <v>1</v>
      </c>
      <c r="BR65" s="85">
        <v>5</v>
      </c>
      <c r="BS65" s="85">
        <v>2</v>
      </c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>
        <v>1</v>
      </c>
      <c r="CG65" s="85">
        <v>1</v>
      </c>
      <c r="CH65" s="85">
        <v>1</v>
      </c>
      <c r="CI65" s="85">
        <v>1</v>
      </c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>
        <v>4</v>
      </c>
      <c r="CY65" s="85">
        <v>2</v>
      </c>
      <c r="CZ65" s="85">
        <v>6</v>
      </c>
      <c r="DA65" s="85">
        <v>2</v>
      </c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>
        <v>2</v>
      </c>
      <c r="DQ65" s="85">
        <v>1</v>
      </c>
      <c r="DR65" s="85"/>
      <c r="DS65" s="85"/>
      <c r="DT65" s="85">
        <v>4</v>
      </c>
      <c r="DU65" s="85">
        <v>4</v>
      </c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>
        <v>2</v>
      </c>
      <c r="EI65" s="85">
        <v>2</v>
      </c>
      <c r="EJ65" s="85">
        <v>2</v>
      </c>
      <c r="EK65" s="85">
        <v>2</v>
      </c>
      <c r="EL65" s="85">
        <v>2</v>
      </c>
      <c r="EM65" s="85">
        <v>1</v>
      </c>
      <c r="EN65" s="86"/>
      <c r="EO65" s="85"/>
      <c r="EP65" s="85"/>
      <c r="EQ65" s="85"/>
      <c r="ER65" s="85"/>
      <c r="ES65" s="85"/>
      <c r="ET65" s="85"/>
      <c r="EU65" s="85"/>
      <c r="EV65" s="86"/>
      <c r="EW65" s="86"/>
      <c r="EX65" s="86"/>
      <c r="EY65" s="86"/>
      <c r="EZ65" s="86"/>
      <c r="FA65" s="86"/>
      <c r="FB65" s="86">
        <v>1</v>
      </c>
      <c r="FC65" s="86">
        <v>1</v>
      </c>
      <c r="FD65" s="86">
        <v>1</v>
      </c>
      <c r="FE65" s="86">
        <v>0</v>
      </c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27"/>
      <c r="GQ65" s="27">
        <f t="shared" si="0"/>
        <v>10</v>
      </c>
      <c r="GR65" s="27">
        <f t="shared" si="1"/>
        <v>4</v>
      </c>
      <c r="GS65" s="27">
        <f t="shared" si="2"/>
        <v>7</v>
      </c>
      <c r="GT65" s="27">
        <f t="shared" si="3"/>
        <v>5</v>
      </c>
      <c r="GU65" s="27">
        <f t="shared" si="4"/>
        <v>6</v>
      </c>
      <c r="GV65" s="27">
        <f t="shared" si="5"/>
        <v>6</v>
      </c>
      <c r="GW65" s="27">
        <f t="shared" si="6"/>
        <v>9</v>
      </c>
      <c r="GX65" s="27">
        <f t="shared" si="7"/>
        <v>9</v>
      </c>
      <c r="GY65" s="27">
        <f t="shared" si="8"/>
        <v>7</v>
      </c>
      <c r="GZ65" s="27">
        <f t="shared" si="9"/>
        <v>63</v>
      </c>
      <c r="HA65" s="87" t="str">
        <f>IF(GZ65='Rregjistrimet 9 Vjeçare'!AJ65,"Mire","Gabim")</f>
        <v>Mire</v>
      </c>
      <c r="HB65" s="27">
        <f t="shared" si="10"/>
        <v>7</v>
      </c>
      <c r="HC65" s="27">
        <f t="shared" si="11"/>
        <v>2</v>
      </c>
      <c r="HD65" s="27">
        <f t="shared" si="20"/>
        <v>4</v>
      </c>
      <c r="HE65" s="27">
        <f t="shared" si="13"/>
        <v>4</v>
      </c>
      <c r="HF65" s="27">
        <f t="shared" si="14"/>
        <v>2</v>
      </c>
      <c r="HG65" s="27">
        <f t="shared" si="15"/>
        <v>3</v>
      </c>
      <c r="HH65" s="27">
        <f t="shared" si="16"/>
        <v>6</v>
      </c>
      <c r="HI65" s="27">
        <f t="shared" si="17"/>
        <v>5</v>
      </c>
      <c r="HJ65" s="27">
        <f t="shared" si="18"/>
        <v>5</v>
      </c>
      <c r="HK65" s="27">
        <f t="shared" si="19"/>
        <v>38</v>
      </c>
      <c r="HL65" s="87" t="str">
        <f>IF(HK65='Rregjistrimet 9 Vjeçare'!AK65,"Mire","Gabim")</f>
        <v>Mire</v>
      </c>
    </row>
    <row r="66" spans="1:256" s="88" customFormat="1" ht="13.5" customHeight="1" thickBot="1">
      <c r="A66" s="83" t="s">
        <v>77</v>
      </c>
      <c r="B66" s="35" t="s">
        <v>66</v>
      </c>
      <c r="C66" s="35"/>
      <c r="D66" s="35"/>
      <c r="E66" s="35" t="s">
        <v>296</v>
      </c>
      <c r="F66" s="77" t="s">
        <v>424</v>
      </c>
      <c r="G66" s="35" t="s">
        <v>78</v>
      </c>
      <c r="H66" s="35" t="s">
        <v>78</v>
      </c>
      <c r="I66" s="77" t="s">
        <v>506</v>
      </c>
      <c r="J66" s="35" t="s">
        <v>516</v>
      </c>
      <c r="K66" s="35" t="s">
        <v>608</v>
      </c>
      <c r="L66" s="35" t="s">
        <v>609</v>
      </c>
      <c r="M66" s="35" t="s">
        <v>598</v>
      </c>
      <c r="N66" s="35" t="s">
        <v>599</v>
      </c>
      <c r="O66" s="35" t="s">
        <v>600</v>
      </c>
      <c r="P66" s="35"/>
      <c r="Q66" s="35" t="s">
        <v>601</v>
      </c>
      <c r="R66" s="84"/>
      <c r="S66" s="84"/>
      <c r="T66" s="85">
        <v>7</v>
      </c>
      <c r="U66" s="85">
        <v>4</v>
      </c>
      <c r="V66" s="85"/>
      <c r="W66" s="85"/>
      <c r="X66" s="85"/>
      <c r="Y66" s="85"/>
      <c r="Z66" s="85">
        <v>8</v>
      </c>
      <c r="AA66" s="85">
        <v>2</v>
      </c>
      <c r="AB66" s="85"/>
      <c r="AC66" s="85"/>
      <c r="AD66" s="85"/>
      <c r="AE66" s="85"/>
      <c r="AF66" s="85">
        <v>2</v>
      </c>
      <c r="AG66" s="85">
        <v>1</v>
      </c>
      <c r="AH66" s="85">
        <v>7</v>
      </c>
      <c r="AI66" s="85">
        <v>4</v>
      </c>
      <c r="AJ66" s="85"/>
      <c r="AK66" s="85"/>
      <c r="AL66" s="85"/>
      <c r="AM66" s="85"/>
      <c r="AN66" s="85"/>
      <c r="AO66" s="85"/>
      <c r="AP66" s="85">
        <v>2</v>
      </c>
      <c r="AQ66" s="85">
        <v>2</v>
      </c>
      <c r="AR66" s="85">
        <v>5</v>
      </c>
      <c r="AS66" s="85">
        <v>3</v>
      </c>
      <c r="AT66" s="85"/>
      <c r="AU66" s="85"/>
      <c r="AV66" s="85"/>
      <c r="AW66" s="85"/>
      <c r="AX66" s="85"/>
      <c r="AY66" s="85"/>
      <c r="AZ66" s="85"/>
      <c r="BA66" s="85"/>
      <c r="BB66" s="85">
        <v>3</v>
      </c>
      <c r="BC66" s="85">
        <v>1</v>
      </c>
      <c r="BD66" s="85">
        <v>6</v>
      </c>
      <c r="BE66" s="85">
        <v>2</v>
      </c>
      <c r="BF66" s="86"/>
      <c r="BG66" s="85"/>
      <c r="BH66" s="85"/>
      <c r="BI66" s="85"/>
      <c r="BJ66" s="85"/>
      <c r="BK66" s="85"/>
      <c r="BL66" s="85"/>
      <c r="BM66" s="85"/>
      <c r="BN66" s="85">
        <v>3</v>
      </c>
      <c r="BO66" s="85">
        <v>2</v>
      </c>
      <c r="BP66" s="85">
        <v>1</v>
      </c>
      <c r="BQ66" s="85">
        <v>1</v>
      </c>
      <c r="BR66" s="85">
        <v>4</v>
      </c>
      <c r="BS66" s="85">
        <v>1</v>
      </c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>
        <v>6</v>
      </c>
      <c r="CG66" s="85">
        <v>5</v>
      </c>
      <c r="CH66" s="85">
        <v>7</v>
      </c>
      <c r="CI66" s="85">
        <v>3</v>
      </c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>
        <v>1</v>
      </c>
      <c r="CW66" s="85">
        <v>1</v>
      </c>
      <c r="CX66" s="85">
        <v>1</v>
      </c>
      <c r="CY66" s="85">
        <v>1</v>
      </c>
      <c r="CZ66" s="85">
        <v>1</v>
      </c>
      <c r="DA66" s="85">
        <v>0</v>
      </c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>
        <v>1</v>
      </c>
      <c r="DQ66" s="85">
        <v>1</v>
      </c>
      <c r="DR66" s="85">
        <v>6</v>
      </c>
      <c r="DS66" s="85">
        <v>0</v>
      </c>
      <c r="DT66" s="85">
        <v>3</v>
      </c>
      <c r="DU66" s="85">
        <v>2</v>
      </c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>
        <v>1</v>
      </c>
      <c r="EK66" s="85">
        <v>0</v>
      </c>
      <c r="EL66" s="85">
        <v>5</v>
      </c>
      <c r="EM66" s="85">
        <v>4</v>
      </c>
      <c r="EN66" s="86"/>
      <c r="EO66" s="85"/>
      <c r="EP66" s="85"/>
      <c r="EQ66" s="85"/>
      <c r="ER66" s="85"/>
      <c r="ES66" s="85"/>
      <c r="ET66" s="85"/>
      <c r="EU66" s="85"/>
      <c r="EV66" s="86"/>
      <c r="EW66" s="86"/>
      <c r="EX66" s="86"/>
      <c r="EY66" s="86"/>
      <c r="EZ66" s="86"/>
      <c r="FA66" s="86"/>
      <c r="FB66" s="86"/>
      <c r="FC66" s="86"/>
      <c r="FD66" s="86">
        <v>2</v>
      </c>
      <c r="FE66" s="86">
        <v>2</v>
      </c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27"/>
      <c r="GQ66" s="27">
        <f t="shared" si="0"/>
        <v>7</v>
      </c>
      <c r="GR66" s="27">
        <f t="shared" si="1"/>
        <v>10</v>
      </c>
      <c r="GS66" s="27">
        <f t="shared" si="2"/>
        <v>9</v>
      </c>
      <c r="GT66" s="27">
        <f t="shared" si="3"/>
        <v>11</v>
      </c>
      <c r="GU66" s="27">
        <f t="shared" si="4"/>
        <v>7</v>
      </c>
      <c r="GV66" s="27">
        <f t="shared" si="5"/>
        <v>11</v>
      </c>
      <c r="GW66" s="27">
        <f t="shared" si="6"/>
        <v>9</v>
      </c>
      <c r="GX66" s="27">
        <f t="shared" si="7"/>
        <v>8</v>
      </c>
      <c r="GY66" s="27">
        <f t="shared" si="8"/>
        <v>10</v>
      </c>
      <c r="GZ66" s="27">
        <f t="shared" si="9"/>
        <v>82</v>
      </c>
      <c r="HA66" s="87" t="str">
        <f>IF(GZ66='Rregjistrimet 9 Vjeçare'!AJ66,"Mire","Gabim")</f>
        <v>Mire</v>
      </c>
      <c r="HB66" s="27">
        <f t="shared" si="10"/>
        <v>4</v>
      </c>
      <c r="HC66" s="27">
        <f t="shared" si="11"/>
        <v>3</v>
      </c>
      <c r="HD66" s="27">
        <f t="shared" si="20"/>
        <v>6</v>
      </c>
      <c r="HE66" s="27">
        <f t="shared" si="13"/>
        <v>6</v>
      </c>
      <c r="HF66" s="27">
        <f t="shared" si="14"/>
        <v>3</v>
      </c>
      <c r="HG66" s="27">
        <f t="shared" si="15"/>
        <v>7</v>
      </c>
      <c r="HH66" s="27">
        <f t="shared" si="16"/>
        <v>5</v>
      </c>
      <c r="HI66" s="27">
        <f t="shared" si="17"/>
        <v>0</v>
      </c>
      <c r="HJ66" s="27">
        <f t="shared" si="18"/>
        <v>8</v>
      </c>
      <c r="HK66" s="27">
        <f t="shared" si="19"/>
        <v>42</v>
      </c>
      <c r="HL66" s="87" t="str">
        <f>IF(HK66='Rregjistrimet 9 Vjeçare'!AK66,"Mire","Gabim")</f>
        <v>Mire</v>
      </c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20" ht="13.5" customHeight="1">
      <c r="A67" s="83" t="s">
        <v>77</v>
      </c>
      <c r="B67" s="35" t="s">
        <v>66</v>
      </c>
      <c r="C67" s="35"/>
      <c r="D67" s="35"/>
      <c r="E67" s="35" t="s">
        <v>297</v>
      </c>
      <c r="F67" s="77" t="s">
        <v>425</v>
      </c>
      <c r="G67" s="35" t="s">
        <v>78</v>
      </c>
      <c r="H67" s="35" t="s">
        <v>78</v>
      </c>
      <c r="I67" s="77" t="s">
        <v>517</v>
      </c>
      <c r="J67" s="35" t="s">
        <v>518</v>
      </c>
      <c r="K67" s="35" t="s">
        <v>608</v>
      </c>
      <c r="L67" s="35" t="s">
        <v>609</v>
      </c>
      <c r="M67" s="35" t="s">
        <v>598</v>
      </c>
      <c r="N67" s="35" t="s">
        <v>605</v>
      </c>
      <c r="O67" s="35" t="s">
        <v>614</v>
      </c>
      <c r="P67" s="35"/>
      <c r="Q67" s="35" t="s">
        <v>601</v>
      </c>
      <c r="R67" s="84"/>
      <c r="S67" s="84"/>
      <c r="T67" s="85">
        <v>5</v>
      </c>
      <c r="U67" s="85">
        <v>3</v>
      </c>
      <c r="V67" s="85"/>
      <c r="W67" s="85"/>
      <c r="X67" s="85">
        <v>1</v>
      </c>
      <c r="Y67" s="85">
        <v>0</v>
      </c>
      <c r="Z67" s="85">
        <v>5</v>
      </c>
      <c r="AA67" s="85">
        <v>1</v>
      </c>
      <c r="AB67" s="85"/>
      <c r="AC67" s="85"/>
      <c r="AD67" s="85"/>
      <c r="AE67" s="85"/>
      <c r="AF67" s="85">
        <v>2</v>
      </c>
      <c r="AG67" s="85">
        <v>1</v>
      </c>
      <c r="AH67" s="85">
        <v>3</v>
      </c>
      <c r="AI67" s="85">
        <v>0</v>
      </c>
      <c r="AJ67" s="85"/>
      <c r="AK67" s="85"/>
      <c r="AL67" s="85"/>
      <c r="AM67" s="85"/>
      <c r="AN67" s="85"/>
      <c r="AO67" s="85"/>
      <c r="AP67" s="85">
        <v>1</v>
      </c>
      <c r="AQ67" s="85">
        <v>1</v>
      </c>
      <c r="AR67" s="85">
        <v>4</v>
      </c>
      <c r="AS67" s="85">
        <v>1</v>
      </c>
      <c r="AT67" s="85"/>
      <c r="AU67" s="85"/>
      <c r="AV67" s="85"/>
      <c r="AW67" s="85"/>
      <c r="AX67" s="85"/>
      <c r="AY67" s="85"/>
      <c r="AZ67" s="85"/>
      <c r="BA67" s="85"/>
      <c r="BB67" s="85">
        <v>2</v>
      </c>
      <c r="BC67" s="85">
        <v>1</v>
      </c>
      <c r="BD67" s="85">
        <v>1</v>
      </c>
      <c r="BE67" s="85">
        <v>1</v>
      </c>
      <c r="BF67" s="86"/>
      <c r="BG67" s="85"/>
      <c r="BH67" s="85"/>
      <c r="BI67" s="85"/>
      <c r="BJ67" s="85"/>
      <c r="BK67" s="85"/>
      <c r="BL67" s="85"/>
      <c r="BM67" s="85"/>
      <c r="BN67" s="85"/>
      <c r="BO67" s="85"/>
      <c r="BP67" s="85">
        <v>6</v>
      </c>
      <c r="BQ67" s="85">
        <v>2</v>
      </c>
      <c r="BR67" s="85">
        <v>4</v>
      </c>
      <c r="BS67" s="85">
        <v>3</v>
      </c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>
        <v>17</v>
      </c>
      <c r="CG67" s="85">
        <v>6</v>
      </c>
      <c r="CH67" s="85">
        <v>1</v>
      </c>
      <c r="CI67" s="85">
        <v>1</v>
      </c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>
        <v>14</v>
      </c>
      <c r="CY67" s="85">
        <v>6</v>
      </c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>
        <v>2</v>
      </c>
      <c r="DQ67" s="85">
        <v>1</v>
      </c>
      <c r="DR67" s="85">
        <v>17</v>
      </c>
      <c r="DS67" s="85">
        <v>6</v>
      </c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>
        <v>5</v>
      </c>
      <c r="EK67" s="85">
        <v>2</v>
      </c>
      <c r="EL67" s="85">
        <v>19</v>
      </c>
      <c r="EM67" s="85">
        <v>7</v>
      </c>
      <c r="EN67" s="86"/>
      <c r="EO67" s="85"/>
      <c r="EP67" s="85"/>
      <c r="EQ67" s="85"/>
      <c r="ER67" s="85"/>
      <c r="ES67" s="85"/>
      <c r="ET67" s="85"/>
      <c r="EU67" s="85"/>
      <c r="EV67" s="86"/>
      <c r="EW67" s="86"/>
      <c r="EX67" s="86"/>
      <c r="EY67" s="86"/>
      <c r="EZ67" s="86"/>
      <c r="FA67" s="86"/>
      <c r="FB67" s="86"/>
      <c r="FC67" s="86"/>
      <c r="FD67" s="86">
        <v>8</v>
      </c>
      <c r="FE67" s="86">
        <v>2</v>
      </c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27"/>
      <c r="GQ67" s="27">
        <f aca="true" t="shared" si="21" ref="GQ67:GQ130">R67+T67+X67+AD67+AL67+AV67+BH67+BV67+CL67+DD67+DV67+EN67+FF67+FX67</f>
        <v>6</v>
      </c>
      <c r="GR67" s="27">
        <f aca="true" t="shared" si="22" ref="GR67:GR130">SUM(V67,Z67,AF67,AN67,AX67,BJ67,BX67,CN67,DF67,DX67,EP67,FH67,FZ67)</f>
        <v>7</v>
      </c>
      <c r="GS67" s="27">
        <f aca="true" t="shared" si="23" ref="GS67:GS130">SUM(AB67,AH67,AP67,AZ67,BL67,BZ67,CP67,DH67,DZ67,ER67,FJ67,GB67)</f>
        <v>4</v>
      </c>
      <c r="GT67" s="27">
        <f aca="true" t="shared" si="24" ref="GT67:GT130">SUM(AJ67,AR67,BB67,BN67,CB67,CR67,DJ67,EB67,ET67,FL67,GD67)</f>
        <v>6</v>
      </c>
      <c r="GU67" s="27">
        <f aca="true" t="shared" si="25" ref="GU67:GU130">SUM(AT67,BD67,BP67,CD67,CT67,DL67,ED67,EV67,FN67,GF67)</f>
        <v>7</v>
      </c>
      <c r="GV67" s="27">
        <f aca="true" t="shared" si="26" ref="GV67:GV130">SUM(BF67,BR67,CF67,CV67,DN67,EF67,EX67,FP67,GH67)</f>
        <v>21</v>
      </c>
      <c r="GW67" s="27">
        <f aca="true" t="shared" si="27" ref="GW67:GW130">SUM(BT67,CH67,CX67,DP67,EH67,EZ67,FR67,GJ67)</f>
        <v>17</v>
      </c>
      <c r="GX67" s="27">
        <f aca="true" t="shared" si="28" ref="GX67:GX130">SUM(CJ67,CZ67,DR67,EJ67,FB67,FT67,GL67)</f>
        <v>22</v>
      </c>
      <c r="GY67" s="27">
        <f aca="true" t="shared" si="29" ref="GY67:GY130">DB67+DT67+EL67+FD67+FV67+GN67</f>
        <v>27</v>
      </c>
      <c r="GZ67" s="27">
        <f aca="true" t="shared" si="30" ref="GZ67:GZ130">SUM(GQ67:GY67)</f>
        <v>117</v>
      </c>
      <c r="HA67" s="87" t="str">
        <f>IF(GZ67='Rregjistrimet 9 Vjeçare'!AJ67,"Mire","Gabim")</f>
        <v>Mire</v>
      </c>
      <c r="HB67" s="27">
        <f aca="true" t="shared" si="31" ref="HB67:HB130">S67+U67+Y67+AE67+AM67+AW67+BI67+BW67+CM67+DE67+DW67+EO67+FG67+FY67</f>
        <v>3</v>
      </c>
      <c r="HC67" s="27">
        <f aca="true" t="shared" si="32" ref="HC67:HC130">W67+AA67+AG67+AO67+AY67+BK67+BY67+CO67+DG67+DY67+EQ67+FI67+GA67</f>
        <v>2</v>
      </c>
      <c r="HD67" s="27">
        <f aca="true" t="shared" si="33" ref="HD67:HD104">AC67+AI67+AQ67+BA67+BM67+CA67+CQ67+DI113+EA67+ES67+FK67+GC67</f>
        <v>1</v>
      </c>
      <c r="HE67" s="27">
        <f aca="true" t="shared" si="34" ref="HE67:HE130">AK67+AS67+BC67+BO67+CC67+CS67+DK67+EC67+EU67+FM67+GE67</f>
        <v>2</v>
      </c>
      <c r="HF67" s="27">
        <f aca="true" t="shared" si="35" ref="HF67:HF130">AU67+BE67+BQ67+CE67+CU67+DM67+EE67+EW67+FO67+GG67</f>
        <v>3</v>
      </c>
      <c r="HG67" s="27">
        <f aca="true" t="shared" si="36" ref="HG67:HG130">BG67+BS67+CG67+CW67+DO67+EG67+EY67+FQ67+GI67</f>
        <v>9</v>
      </c>
      <c r="HH67" s="27">
        <f aca="true" t="shared" si="37" ref="HH67:HH130">BU67+CI67+CY67+DQ67+EI67+FA67+FS67+GK67</f>
        <v>8</v>
      </c>
      <c r="HI67" s="27">
        <f aca="true" t="shared" si="38" ref="HI67:HI130">CK67+DA67+DS67+EK67+FC67+FU67+GM67</f>
        <v>8</v>
      </c>
      <c r="HJ67" s="27">
        <f aca="true" t="shared" si="39" ref="HJ67:HJ130">DC67+DU67+EM67+FE67+FW67+GO67</f>
        <v>9</v>
      </c>
      <c r="HK67" s="27">
        <f aca="true" t="shared" si="40" ref="HK67:HK130">HB67+HC67+HD67+HE67+HF67+HG67+HH67+HI67+HJ67</f>
        <v>45</v>
      </c>
      <c r="HL67" s="87" t="str">
        <f>IF(HK67='Rregjistrimet 9 Vjeçare'!AK67,"Mire","Gabim")</f>
        <v>Mire</v>
      </c>
    </row>
    <row r="68" spans="1:220" ht="13.5" customHeight="1">
      <c r="A68" s="83" t="s">
        <v>77</v>
      </c>
      <c r="B68" s="35" t="s">
        <v>66</v>
      </c>
      <c r="C68" s="35"/>
      <c r="D68" s="35"/>
      <c r="E68" s="35" t="s">
        <v>298</v>
      </c>
      <c r="F68" s="77" t="s">
        <v>425</v>
      </c>
      <c r="G68" s="35" t="s">
        <v>78</v>
      </c>
      <c r="H68" s="35" t="s">
        <v>78</v>
      </c>
      <c r="I68" s="35" t="s">
        <v>517</v>
      </c>
      <c r="J68" s="35" t="s">
        <v>519</v>
      </c>
      <c r="K68" s="35" t="s">
        <v>608</v>
      </c>
      <c r="L68" s="35" t="s">
        <v>609</v>
      </c>
      <c r="M68" s="35" t="s">
        <v>598</v>
      </c>
      <c r="N68" s="35" t="s">
        <v>599</v>
      </c>
      <c r="O68" s="35" t="s">
        <v>604</v>
      </c>
      <c r="P68" s="35" t="s">
        <v>1085</v>
      </c>
      <c r="Q68" s="35" t="s">
        <v>601</v>
      </c>
      <c r="R68" s="84"/>
      <c r="S68" s="84"/>
      <c r="T68" s="85">
        <v>1</v>
      </c>
      <c r="U68" s="85">
        <v>0</v>
      </c>
      <c r="V68" s="85"/>
      <c r="W68" s="85"/>
      <c r="X68" s="85"/>
      <c r="Y68" s="85"/>
      <c r="Z68" s="85">
        <v>1</v>
      </c>
      <c r="AA68" s="85">
        <v>0</v>
      </c>
      <c r="AB68" s="85"/>
      <c r="AC68" s="85"/>
      <c r="AD68" s="85"/>
      <c r="AE68" s="85"/>
      <c r="AF68" s="85">
        <v>1</v>
      </c>
      <c r="AG68" s="85">
        <v>1</v>
      </c>
      <c r="AH68" s="85">
        <v>2</v>
      </c>
      <c r="AI68" s="85">
        <v>0</v>
      </c>
      <c r="AJ68" s="85"/>
      <c r="AK68" s="85"/>
      <c r="AL68" s="85"/>
      <c r="AM68" s="85"/>
      <c r="AN68" s="85"/>
      <c r="AO68" s="85"/>
      <c r="AP68" s="85"/>
      <c r="AQ68" s="85"/>
      <c r="AR68" s="85">
        <v>3</v>
      </c>
      <c r="AS68" s="85">
        <v>0</v>
      </c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>
        <v>2</v>
      </c>
      <c r="BE68" s="85">
        <v>1</v>
      </c>
      <c r="BF68" s="86">
        <v>1</v>
      </c>
      <c r="BG68" s="85">
        <v>1</v>
      </c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>
        <v>2</v>
      </c>
      <c r="CI68" s="85">
        <v>1</v>
      </c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>
        <v>1</v>
      </c>
      <c r="DA68" s="85">
        <v>0</v>
      </c>
      <c r="DB68" s="85">
        <v>1</v>
      </c>
      <c r="DC68" s="85">
        <v>0</v>
      </c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>
        <v>2</v>
      </c>
      <c r="DU68" s="85">
        <v>0</v>
      </c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>
        <v>1</v>
      </c>
      <c r="EM68" s="85">
        <v>1</v>
      </c>
      <c r="EN68" s="86"/>
      <c r="EO68" s="85"/>
      <c r="EP68" s="85"/>
      <c r="EQ68" s="85"/>
      <c r="ER68" s="85"/>
      <c r="ES68" s="85"/>
      <c r="ET68" s="85"/>
      <c r="EU68" s="85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27"/>
      <c r="GQ68" s="27">
        <f t="shared" si="21"/>
        <v>1</v>
      </c>
      <c r="GR68" s="27">
        <f t="shared" si="22"/>
        <v>2</v>
      </c>
      <c r="GS68" s="27">
        <f t="shared" si="23"/>
        <v>2</v>
      </c>
      <c r="GT68" s="27">
        <f t="shared" si="24"/>
        <v>3</v>
      </c>
      <c r="GU68" s="27">
        <f t="shared" si="25"/>
        <v>2</v>
      </c>
      <c r="GV68" s="27">
        <f t="shared" si="26"/>
        <v>1</v>
      </c>
      <c r="GW68" s="27">
        <f t="shared" si="27"/>
        <v>2</v>
      </c>
      <c r="GX68" s="27">
        <f t="shared" si="28"/>
        <v>1</v>
      </c>
      <c r="GY68" s="27">
        <f t="shared" si="29"/>
        <v>4</v>
      </c>
      <c r="GZ68" s="27">
        <f t="shared" si="30"/>
        <v>18</v>
      </c>
      <c r="HA68" s="87" t="str">
        <f>IF(GZ68='Rregjistrimet 9 Vjeçare'!AJ68,"Mire","Gabim")</f>
        <v>Mire</v>
      </c>
      <c r="HB68" s="27">
        <f t="shared" si="31"/>
        <v>0</v>
      </c>
      <c r="HC68" s="27">
        <f t="shared" si="32"/>
        <v>1</v>
      </c>
      <c r="HD68" s="27">
        <f t="shared" si="33"/>
        <v>0</v>
      </c>
      <c r="HE68" s="27">
        <f t="shared" si="34"/>
        <v>0</v>
      </c>
      <c r="HF68" s="27">
        <f t="shared" si="35"/>
        <v>1</v>
      </c>
      <c r="HG68" s="27">
        <f t="shared" si="36"/>
        <v>1</v>
      </c>
      <c r="HH68" s="27">
        <f t="shared" si="37"/>
        <v>1</v>
      </c>
      <c r="HI68" s="27">
        <f t="shared" si="38"/>
        <v>0</v>
      </c>
      <c r="HJ68" s="27">
        <f t="shared" si="39"/>
        <v>1</v>
      </c>
      <c r="HK68" s="27">
        <f t="shared" si="40"/>
        <v>5</v>
      </c>
      <c r="HL68" s="87" t="str">
        <f>IF(HK68='Rregjistrimet 9 Vjeçare'!AK68,"Mire","Gabim")</f>
        <v>Mire</v>
      </c>
    </row>
    <row r="69" spans="1:220" ht="13.5" customHeight="1">
      <c r="A69" s="83" t="s">
        <v>77</v>
      </c>
      <c r="B69" s="35" t="s">
        <v>66</v>
      </c>
      <c r="C69" s="35"/>
      <c r="D69" s="35"/>
      <c r="E69" s="35" t="s">
        <v>299</v>
      </c>
      <c r="F69" s="77" t="s">
        <v>425</v>
      </c>
      <c r="G69" s="35" t="s">
        <v>78</v>
      </c>
      <c r="H69" s="35" t="s">
        <v>78</v>
      </c>
      <c r="I69" s="35" t="s">
        <v>517</v>
      </c>
      <c r="J69" s="35" t="s">
        <v>520</v>
      </c>
      <c r="K69" s="35" t="s">
        <v>608</v>
      </c>
      <c r="L69" s="35" t="s">
        <v>609</v>
      </c>
      <c r="M69" s="35" t="s">
        <v>598</v>
      </c>
      <c r="N69" s="35" t="s">
        <v>67</v>
      </c>
      <c r="O69" s="35" t="s">
        <v>604</v>
      </c>
      <c r="P69" s="35" t="s">
        <v>1085</v>
      </c>
      <c r="Q69" s="35" t="s">
        <v>601</v>
      </c>
      <c r="R69" s="84"/>
      <c r="S69" s="84"/>
      <c r="T69" s="85">
        <v>1</v>
      </c>
      <c r="U69" s="85">
        <v>1</v>
      </c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>
        <v>1</v>
      </c>
      <c r="AI69" s="85">
        <v>1</v>
      </c>
      <c r="AJ69" s="85"/>
      <c r="AK69" s="85"/>
      <c r="AL69" s="85"/>
      <c r="AM69" s="85"/>
      <c r="AN69" s="85"/>
      <c r="AO69" s="85"/>
      <c r="AP69" s="85">
        <v>2</v>
      </c>
      <c r="AQ69" s="85">
        <v>0</v>
      </c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>
        <v>3</v>
      </c>
      <c r="BC69" s="85">
        <v>0</v>
      </c>
      <c r="BD69" s="85"/>
      <c r="BE69" s="85"/>
      <c r="BF69" s="86"/>
      <c r="BG69" s="85"/>
      <c r="BH69" s="85"/>
      <c r="BI69" s="85"/>
      <c r="BJ69" s="85"/>
      <c r="BK69" s="85"/>
      <c r="BL69" s="85"/>
      <c r="BM69" s="85"/>
      <c r="BN69" s="85">
        <v>1</v>
      </c>
      <c r="BO69" s="85">
        <v>0</v>
      </c>
      <c r="BP69" s="85">
        <v>2</v>
      </c>
      <c r="BQ69" s="85">
        <v>1</v>
      </c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>
        <v>1</v>
      </c>
      <c r="CE69" s="85">
        <v>0</v>
      </c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6"/>
      <c r="EO69" s="85"/>
      <c r="EP69" s="85"/>
      <c r="EQ69" s="85"/>
      <c r="ER69" s="85"/>
      <c r="ES69" s="85"/>
      <c r="ET69" s="85"/>
      <c r="EU69" s="85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27"/>
      <c r="GQ69" s="27">
        <f t="shared" si="21"/>
        <v>1</v>
      </c>
      <c r="GR69" s="27">
        <f t="shared" si="22"/>
        <v>0</v>
      </c>
      <c r="GS69" s="27">
        <f t="shared" si="23"/>
        <v>3</v>
      </c>
      <c r="GT69" s="27">
        <f t="shared" si="24"/>
        <v>4</v>
      </c>
      <c r="GU69" s="27">
        <f t="shared" si="25"/>
        <v>3</v>
      </c>
      <c r="GV69" s="27">
        <f t="shared" si="26"/>
        <v>0</v>
      </c>
      <c r="GW69" s="27">
        <f t="shared" si="27"/>
        <v>0</v>
      </c>
      <c r="GX69" s="27">
        <f t="shared" si="28"/>
        <v>0</v>
      </c>
      <c r="GY69" s="27">
        <f t="shared" si="29"/>
        <v>0</v>
      </c>
      <c r="GZ69" s="27">
        <f t="shared" si="30"/>
        <v>11</v>
      </c>
      <c r="HA69" s="87" t="str">
        <f>IF(GZ69='Rregjistrimet 9 Vjeçare'!AJ69,"Mire","Gabim")</f>
        <v>Mire</v>
      </c>
      <c r="HB69" s="27">
        <f t="shared" si="31"/>
        <v>1</v>
      </c>
      <c r="HC69" s="27">
        <f t="shared" si="32"/>
        <v>0</v>
      </c>
      <c r="HD69" s="27">
        <f t="shared" si="33"/>
        <v>1</v>
      </c>
      <c r="HE69" s="27">
        <f t="shared" si="34"/>
        <v>0</v>
      </c>
      <c r="HF69" s="27">
        <f t="shared" si="35"/>
        <v>1</v>
      </c>
      <c r="HG69" s="27">
        <f t="shared" si="36"/>
        <v>0</v>
      </c>
      <c r="HH69" s="27">
        <f t="shared" si="37"/>
        <v>0</v>
      </c>
      <c r="HI69" s="27">
        <f t="shared" si="38"/>
        <v>0</v>
      </c>
      <c r="HJ69" s="27">
        <f t="shared" si="39"/>
        <v>0</v>
      </c>
      <c r="HK69" s="27">
        <f t="shared" si="40"/>
        <v>3</v>
      </c>
      <c r="HL69" s="87" t="str">
        <f>IF(HK69='Rregjistrimet 9 Vjeçare'!AK69,"Mire","Gabim")</f>
        <v>Mire</v>
      </c>
    </row>
    <row r="70" spans="1:220" ht="13.5" customHeight="1">
      <c r="A70" s="83" t="s">
        <v>77</v>
      </c>
      <c r="B70" s="35" t="s">
        <v>66</v>
      </c>
      <c r="C70" s="35"/>
      <c r="D70" s="35"/>
      <c r="E70" s="35" t="s">
        <v>300</v>
      </c>
      <c r="F70" s="77" t="s">
        <v>425</v>
      </c>
      <c r="G70" s="35" t="s">
        <v>78</v>
      </c>
      <c r="H70" s="35" t="s">
        <v>78</v>
      </c>
      <c r="I70" s="35" t="s">
        <v>517</v>
      </c>
      <c r="J70" s="35" t="s">
        <v>521</v>
      </c>
      <c r="K70" s="35" t="s">
        <v>608</v>
      </c>
      <c r="L70" s="35" t="s">
        <v>609</v>
      </c>
      <c r="M70" s="35" t="s">
        <v>598</v>
      </c>
      <c r="N70" s="35" t="s">
        <v>67</v>
      </c>
      <c r="O70" s="35" t="s">
        <v>604</v>
      </c>
      <c r="P70" s="35" t="s">
        <v>1085</v>
      </c>
      <c r="Q70" s="35" t="s">
        <v>601</v>
      </c>
      <c r="R70" s="84"/>
      <c r="S70" s="84"/>
      <c r="T70" s="85">
        <v>3</v>
      </c>
      <c r="U70" s="85">
        <v>2</v>
      </c>
      <c r="V70" s="85"/>
      <c r="W70" s="85"/>
      <c r="X70" s="85">
        <v>1</v>
      </c>
      <c r="Y70" s="85">
        <v>0</v>
      </c>
      <c r="Z70" s="85">
        <v>3</v>
      </c>
      <c r="AA70" s="85">
        <v>1</v>
      </c>
      <c r="AB70" s="85"/>
      <c r="AC70" s="85"/>
      <c r="AD70" s="85"/>
      <c r="AE70" s="85"/>
      <c r="AF70" s="85">
        <v>1</v>
      </c>
      <c r="AG70" s="85">
        <v>0</v>
      </c>
      <c r="AH70" s="85">
        <v>4</v>
      </c>
      <c r="AI70" s="85">
        <v>1</v>
      </c>
      <c r="AJ70" s="85"/>
      <c r="AK70" s="85"/>
      <c r="AL70" s="85"/>
      <c r="AM70" s="85"/>
      <c r="AN70" s="85"/>
      <c r="AO70" s="85"/>
      <c r="AP70" s="85"/>
      <c r="AQ70" s="85"/>
      <c r="AR70" s="85">
        <v>1</v>
      </c>
      <c r="AS70" s="85">
        <v>1</v>
      </c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>
        <v>4</v>
      </c>
      <c r="BE70" s="85">
        <v>1</v>
      </c>
      <c r="BF70" s="86"/>
      <c r="BG70" s="85"/>
      <c r="BH70" s="85"/>
      <c r="BI70" s="85"/>
      <c r="BJ70" s="85"/>
      <c r="BK70" s="85"/>
      <c r="BL70" s="85"/>
      <c r="BM70" s="85"/>
      <c r="BN70" s="85"/>
      <c r="BO70" s="85"/>
      <c r="BP70" s="85">
        <v>1</v>
      </c>
      <c r="BQ70" s="85">
        <v>0</v>
      </c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6"/>
      <c r="EO70" s="85"/>
      <c r="EP70" s="85"/>
      <c r="EQ70" s="85"/>
      <c r="ER70" s="85"/>
      <c r="ES70" s="85"/>
      <c r="ET70" s="85"/>
      <c r="EU70" s="85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27"/>
      <c r="GQ70" s="27">
        <f t="shared" si="21"/>
        <v>4</v>
      </c>
      <c r="GR70" s="27">
        <f t="shared" si="22"/>
        <v>4</v>
      </c>
      <c r="GS70" s="27">
        <f t="shared" si="23"/>
        <v>4</v>
      </c>
      <c r="GT70" s="27">
        <f t="shared" si="24"/>
        <v>1</v>
      </c>
      <c r="GU70" s="27">
        <f t="shared" si="25"/>
        <v>5</v>
      </c>
      <c r="GV70" s="27">
        <f t="shared" si="26"/>
        <v>0</v>
      </c>
      <c r="GW70" s="27">
        <f t="shared" si="27"/>
        <v>0</v>
      </c>
      <c r="GX70" s="27">
        <f t="shared" si="28"/>
        <v>0</v>
      </c>
      <c r="GY70" s="27">
        <f t="shared" si="29"/>
        <v>0</v>
      </c>
      <c r="GZ70" s="27">
        <f t="shared" si="30"/>
        <v>18</v>
      </c>
      <c r="HA70" s="87" t="str">
        <f>IF(GZ70='Rregjistrimet 9 Vjeçare'!AJ70,"Mire","Gabim")</f>
        <v>Mire</v>
      </c>
      <c r="HB70" s="27">
        <f t="shared" si="31"/>
        <v>2</v>
      </c>
      <c r="HC70" s="27">
        <f t="shared" si="32"/>
        <v>1</v>
      </c>
      <c r="HD70" s="27">
        <f t="shared" si="33"/>
        <v>1</v>
      </c>
      <c r="HE70" s="27">
        <f t="shared" si="34"/>
        <v>1</v>
      </c>
      <c r="HF70" s="27">
        <f t="shared" si="35"/>
        <v>1</v>
      </c>
      <c r="HG70" s="27">
        <f t="shared" si="36"/>
        <v>0</v>
      </c>
      <c r="HH70" s="27">
        <f t="shared" si="37"/>
        <v>0</v>
      </c>
      <c r="HI70" s="27">
        <f t="shared" si="38"/>
        <v>0</v>
      </c>
      <c r="HJ70" s="27">
        <f t="shared" si="39"/>
        <v>0</v>
      </c>
      <c r="HK70" s="27">
        <f t="shared" si="40"/>
        <v>6</v>
      </c>
      <c r="HL70" s="87" t="str">
        <f>IF(HK70='Rregjistrimet 9 Vjeçare'!AK70,"Mire","Gabim")</f>
        <v>Mire</v>
      </c>
    </row>
    <row r="71" spans="1:220" ht="13.5" customHeight="1">
      <c r="A71" s="83" t="s">
        <v>77</v>
      </c>
      <c r="B71" s="35" t="s">
        <v>66</v>
      </c>
      <c r="C71" s="35"/>
      <c r="D71" s="35"/>
      <c r="E71" s="35" t="s">
        <v>301</v>
      </c>
      <c r="F71" s="77" t="s">
        <v>425</v>
      </c>
      <c r="G71" s="35" t="s">
        <v>78</v>
      </c>
      <c r="H71" s="35" t="s">
        <v>78</v>
      </c>
      <c r="I71" s="35" t="s">
        <v>517</v>
      </c>
      <c r="J71" s="35" t="s">
        <v>522</v>
      </c>
      <c r="K71" s="35" t="s">
        <v>608</v>
      </c>
      <c r="L71" s="35" t="s">
        <v>609</v>
      </c>
      <c r="M71" s="35" t="s">
        <v>598</v>
      </c>
      <c r="N71" s="35" t="s">
        <v>67</v>
      </c>
      <c r="O71" s="35" t="s">
        <v>604</v>
      </c>
      <c r="P71" s="35" t="s">
        <v>1085</v>
      </c>
      <c r="Q71" s="35" t="s">
        <v>601</v>
      </c>
      <c r="R71" s="84"/>
      <c r="S71" s="84"/>
      <c r="T71" s="85">
        <v>1</v>
      </c>
      <c r="U71" s="85">
        <v>1</v>
      </c>
      <c r="V71" s="85"/>
      <c r="W71" s="85"/>
      <c r="X71" s="85">
        <v>1</v>
      </c>
      <c r="Y71" s="85">
        <v>0</v>
      </c>
      <c r="Z71" s="85"/>
      <c r="AA71" s="85"/>
      <c r="AB71" s="85"/>
      <c r="AC71" s="85"/>
      <c r="AD71" s="85"/>
      <c r="AE71" s="85"/>
      <c r="AF71" s="85">
        <v>1</v>
      </c>
      <c r="AG71" s="85">
        <v>0</v>
      </c>
      <c r="AH71" s="85">
        <v>3</v>
      </c>
      <c r="AI71" s="85">
        <v>1</v>
      </c>
      <c r="AJ71" s="85"/>
      <c r="AK71" s="85"/>
      <c r="AL71" s="85"/>
      <c r="AM71" s="85"/>
      <c r="AN71" s="85"/>
      <c r="AO71" s="85"/>
      <c r="AP71" s="85">
        <v>1</v>
      </c>
      <c r="AQ71" s="85">
        <v>1</v>
      </c>
      <c r="AR71" s="85">
        <v>2</v>
      </c>
      <c r="AS71" s="85">
        <v>1</v>
      </c>
      <c r="AT71" s="85"/>
      <c r="AU71" s="85"/>
      <c r="AV71" s="85"/>
      <c r="AW71" s="85"/>
      <c r="AX71" s="85"/>
      <c r="AY71" s="85"/>
      <c r="AZ71" s="85"/>
      <c r="BA71" s="85"/>
      <c r="BB71" s="85">
        <v>1</v>
      </c>
      <c r="BC71" s="85">
        <v>0</v>
      </c>
      <c r="BD71" s="85">
        <v>3</v>
      </c>
      <c r="BE71" s="85">
        <v>1</v>
      </c>
      <c r="BF71" s="86"/>
      <c r="BG71" s="85"/>
      <c r="BH71" s="85"/>
      <c r="BI71" s="85"/>
      <c r="BJ71" s="85"/>
      <c r="BK71" s="85"/>
      <c r="BL71" s="85"/>
      <c r="BM71" s="85"/>
      <c r="BN71" s="85"/>
      <c r="BO71" s="85"/>
      <c r="BP71" s="85">
        <v>1</v>
      </c>
      <c r="BQ71" s="85">
        <v>1</v>
      </c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6"/>
      <c r="EO71" s="85"/>
      <c r="EP71" s="85"/>
      <c r="EQ71" s="85"/>
      <c r="ER71" s="85"/>
      <c r="ES71" s="85"/>
      <c r="ET71" s="85"/>
      <c r="EU71" s="85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27"/>
      <c r="GQ71" s="27">
        <f t="shared" si="21"/>
        <v>2</v>
      </c>
      <c r="GR71" s="27">
        <f t="shared" si="22"/>
        <v>1</v>
      </c>
      <c r="GS71" s="27">
        <f t="shared" si="23"/>
        <v>4</v>
      </c>
      <c r="GT71" s="27">
        <f t="shared" si="24"/>
        <v>3</v>
      </c>
      <c r="GU71" s="27">
        <f t="shared" si="25"/>
        <v>4</v>
      </c>
      <c r="GV71" s="27">
        <f t="shared" si="26"/>
        <v>0</v>
      </c>
      <c r="GW71" s="27">
        <f t="shared" si="27"/>
        <v>0</v>
      </c>
      <c r="GX71" s="27">
        <f t="shared" si="28"/>
        <v>0</v>
      </c>
      <c r="GY71" s="27">
        <f t="shared" si="29"/>
        <v>0</v>
      </c>
      <c r="GZ71" s="27">
        <f t="shared" si="30"/>
        <v>14</v>
      </c>
      <c r="HA71" s="87" t="str">
        <f>IF(GZ71='Rregjistrimet 9 Vjeçare'!AJ71,"Mire","Gabim")</f>
        <v>Mire</v>
      </c>
      <c r="HB71" s="27">
        <f t="shared" si="31"/>
        <v>1</v>
      </c>
      <c r="HC71" s="27">
        <f t="shared" si="32"/>
        <v>0</v>
      </c>
      <c r="HD71" s="27">
        <f t="shared" si="33"/>
        <v>2</v>
      </c>
      <c r="HE71" s="27">
        <f t="shared" si="34"/>
        <v>1</v>
      </c>
      <c r="HF71" s="27">
        <f t="shared" si="35"/>
        <v>2</v>
      </c>
      <c r="HG71" s="27">
        <f t="shared" si="36"/>
        <v>0</v>
      </c>
      <c r="HH71" s="27">
        <f t="shared" si="37"/>
        <v>0</v>
      </c>
      <c r="HI71" s="27">
        <f t="shared" si="38"/>
        <v>0</v>
      </c>
      <c r="HJ71" s="27">
        <f t="shared" si="39"/>
        <v>0</v>
      </c>
      <c r="HK71" s="27">
        <f t="shared" si="40"/>
        <v>6</v>
      </c>
      <c r="HL71" s="87" t="str">
        <f>IF(HK71='Rregjistrimet 9 Vjeçare'!AK71,"Mire","Gabim")</f>
        <v>Mire</v>
      </c>
    </row>
    <row r="72" spans="1:220" ht="13.5" customHeight="1">
      <c r="A72" s="83" t="s">
        <v>77</v>
      </c>
      <c r="B72" s="35" t="s">
        <v>66</v>
      </c>
      <c r="C72" s="35"/>
      <c r="D72" s="35"/>
      <c r="E72" s="35" t="s">
        <v>302</v>
      </c>
      <c r="F72" s="77" t="s">
        <v>426</v>
      </c>
      <c r="G72" s="35" t="s">
        <v>78</v>
      </c>
      <c r="H72" s="35" t="s">
        <v>78</v>
      </c>
      <c r="I72" s="35" t="s">
        <v>517</v>
      </c>
      <c r="J72" s="35" t="s">
        <v>523</v>
      </c>
      <c r="K72" s="35" t="s">
        <v>608</v>
      </c>
      <c r="L72" s="35" t="s">
        <v>609</v>
      </c>
      <c r="M72" s="35" t="s">
        <v>598</v>
      </c>
      <c r="N72" s="35" t="s">
        <v>599</v>
      </c>
      <c r="O72" s="35" t="s">
        <v>600</v>
      </c>
      <c r="P72" s="35"/>
      <c r="Q72" s="35" t="s">
        <v>601</v>
      </c>
      <c r="R72" s="84"/>
      <c r="S72" s="84"/>
      <c r="T72" s="85">
        <v>4</v>
      </c>
      <c r="U72" s="85">
        <v>2</v>
      </c>
      <c r="V72" s="85"/>
      <c r="W72" s="85"/>
      <c r="X72" s="85"/>
      <c r="Y72" s="85"/>
      <c r="Z72" s="85">
        <v>8</v>
      </c>
      <c r="AA72" s="85">
        <v>4</v>
      </c>
      <c r="AB72" s="85"/>
      <c r="AC72" s="85"/>
      <c r="AD72" s="85"/>
      <c r="AE72" s="85"/>
      <c r="AF72" s="85"/>
      <c r="AG72" s="85"/>
      <c r="AH72" s="85">
        <v>1</v>
      </c>
      <c r="AI72" s="85">
        <v>0</v>
      </c>
      <c r="AJ72" s="85"/>
      <c r="AK72" s="85"/>
      <c r="AL72" s="85"/>
      <c r="AM72" s="85"/>
      <c r="AN72" s="85"/>
      <c r="AO72" s="85"/>
      <c r="AP72" s="85"/>
      <c r="AQ72" s="85"/>
      <c r="AR72" s="85">
        <v>4</v>
      </c>
      <c r="AS72" s="85">
        <v>0</v>
      </c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>
        <v>10</v>
      </c>
      <c r="BE72" s="85">
        <v>3</v>
      </c>
      <c r="BF72" s="86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>
        <v>8</v>
      </c>
      <c r="BS72" s="85">
        <v>1</v>
      </c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>
        <v>9</v>
      </c>
      <c r="CI72" s="85">
        <v>1</v>
      </c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>
        <v>8</v>
      </c>
      <c r="DA72" s="85">
        <v>4</v>
      </c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>
        <v>1</v>
      </c>
      <c r="DS72" s="85">
        <v>0</v>
      </c>
      <c r="DT72" s="85">
        <v>10</v>
      </c>
      <c r="DU72" s="85">
        <v>7</v>
      </c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>
        <v>2</v>
      </c>
      <c r="EM72" s="85">
        <v>0</v>
      </c>
      <c r="EN72" s="86"/>
      <c r="EO72" s="85"/>
      <c r="EP72" s="85"/>
      <c r="EQ72" s="85"/>
      <c r="ER72" s="85"/>
      <c r="ES72" s="85"/>
      <c r="ET72" s="85"/>
      <c r="EU72" s="85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27"/>
      <c r="GQ72" s="27">
        <f t="shared" si="21"/>
        <v>4</v>
      </c>
      <c r="GR72" s="27">
        <f t="shared" si="22"/>
        <v>8</v>
      </c>
      <c r="GS72" s="27">
        <f t="shared" si="23"/>
        <v>1</v>
      </c>
      <c r="GT72" s="27">
        <f t="shared" si="24"/>
        <v>4</v>
      </c>
      <c r="GU72" s="27">
        <f t="shared" si="25"/>
        <v>10</v>
      </c>
      <c r="GV72" s="27">
        <f t="shared" si="26"/>
        <v>8</v>
      </c>
      <c r="GW72" s="27">
        <f t="shared" si="27"/>
        <v>9</v>
      </c>
      <c r="GX72" s="27">
        <f t="shared" si="28"/>
        <v>9</v>
      </c>
      <c r="GY72" s="27">
        <f t="shared" si="29"/>
        <v>12</v>
      </c>
      <c r="GZ72" s="27">
        <f t="shared" si="30"/>
        <v>65</v>
      </c>
      <c r="HA72" s="87" t="str">
        <f>IF(GZ72='Rregjistrimet 9 Vjeçare'!AJ72,"Mire","Gabim")</f>
        <v>Mire</v>
      </c>
      <c r="HB72" s="27">
        <f t="shared" si="31"/>
        <v>2</v>
      </c>
      <c r="HC72" s="27">
        <f t="shared" si="32"/>
        <v>4</v>
      </c>
      <c r="HD72" s="27">
        <f t="shared" si="33"/>
        <v>0</v>
      </c>
      <c r="HE72" s="27">
        <f t="shared" si="34"/>
        <v>0</v>
      </c>
      <c r="HF72" s="27">
        <f t="shared" si="35"/>
        <v>3</v>
      </c>
      <c r="HG72" s="27">
        <f t="shared" si="36"/>
        <v>1</v>
      </c>
      <c r="HH72" s="27">
        <f t="shared" si="37"/>
        <v>1</v>
      </c>
      <c r="HI72" s="27">
        <f t="shared" si="38"/>
        <v>4</v>
      </c>
      <c r="HJ72" s="27">
        <f t="shared" si="39"/>
        <v>7</v>
      </c>
      <c r="HK72" s="27">
        <f t="shared" si="40"/>
        <v>22</v>
      </c>
      <c r="HL72" s="87" t="str">
        <f>IF(HK72='Rregjistrimet 9 Vjeçare'!AK72,"Mire","Gabim")</f>
        <v>Mire</v>
      </c>
    </row>
    <row r="73" spans="1:220" ht="13.5" customHeight="1">
      <c r="A73" s="83" t="s">
        <v>77</v>
      </c>
      <c r="B73" s="35" t="s">
        <v>66</v>
      </c>
      <c r="C73" s="35"/>
      <c r="D73" s="35"/>
      <c r="E73" s="35" t="s">
        <v>303</v>
      </c>
      <c r="F73" s="77" t="s">
        <v>426</v>
      </c>
      <c r="G73" s="35" t="s">
        <v>78</v>
      </c>
      <c r="H73" s="35" t="s">
        <v>78</v>
      </c>
      <c r="I73" s="35" t="s">
        <v>517</v>
      </c>
      <c r="J73" s="35" t="s">
        <v>524</v>
      </c>
      <c r="K73" s="35" t="s">
        <v>608</v>
      </c>
      <c r="L73" s="35" t="s">
        <v>609</v>
      </c>
      <c r="M73" s="35" t="s">
        <v>598</v>
      </c>
      <c r="N73" s="35" t="s">
        <v>67</v>
      </c>
      <c r="O73" s="35" t="s">
        <v>604</v>
      </c>
      <c r="P73" s="35" t="s">
        <v>302</v>
      </c>
      <c r="Q73" s="35" t="s">
        <v>601</v>
      </c>
      <c r="R73" s="84"/>
      <c r="S73" s="84"/>
      <c r="T73" s="85">
        <v>3</v>
      </c>
      <c r="U73" s="85">
        <v>1</v>
      </c>
      <c r="V73" s="85"/>
      <c r="W73" s="85"/>
      <c r="X73" s="85"/>
      <c r="Y73" s="85"/>
      <c r="Z73" s="85">
        <v>4</v>
      </c>
      <c r="AA73" s="85">
        <v>1</v>
      </c>
      <c r="AB73" s="85"/>
      <c r="AC73" s="85"/>
      <c r="AD73" s="85"/>
      <c r="AE73" s="85"/>
      <c r="AF73" s="85"/>
      <c r="AG73" s="85"/>
      <c r="AH73" s="85">
        <v>4</v>
      </c>
      <c r="AI73" s="85">
        <v>2</v>
      </c>
      <c r="AJ73" s="85"/>
      <c r="AK73" s="85"/>
      <c r="AL73" s="85"/>
      <c r="AM73" s="85"/>
      <c r="AN73" s="85"/>
      <c r="AO73" s="85"/>
      <c r="AP73" s="85">
        <v>2</v>
      </c>
      <c r="AQ73" s="85">
        <v>0</v>
      </c>
      <c r="AR73" s="85">
        <v>3</v>
      </c>
      <c r="AS73" s="85">
        <v>0</v>
      </c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>
        <v>2</v>
      </c>
      <c r="BE73" s="85">
        <v>2</v>
      </c>
      <c r="BF73" s="86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6"/>
      <c r="EO73" s="85"/>
      <c r="EP73" s="85"/>
      <c r="EQ73" s="85"/>
      <c r="ER73" s="85"/>
      <c r="ES73" s="85"/>
      <c r="ET73" s="85"/>
      <c r="EU73" s="85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27"/>
      <c r="GQ73" s="27">
        <f t="shared" si="21"/>
        <v>3</v>
      </c>
      <c r="GR73" s="27">
        <f t="shared" si="22"/>
        <v>4</v>
      </c>
      <c r="GS73" s="27">
        <f t="shared" si="23"/>
        <v>6</v>
      </c>
      <c r="GT73" s="27">
        <f t="shared" si="24"/>
        <v>3</v>
      </c>
      <c r="GU73" s="27">
        <f t="shared" si="25"/>
        <v>2</v>
      </c>
      <c r="GV73" s="27">
        <f t="shared" si="26"/>
        <v>0</v>
      </c>
      <c r="GW73" s="27">
        <f t="shared" si="27"/>
        <v>0</v>
      </c>
      <c r="GX73" s="27">
        <f t="shared" si="28"/>
        <v>0</v>
      </c>
      <c r="GY73" s="27">
        <f t="shared" si="29"/>
        <v>0</v>
      </c>
      <c r="GZ73" s="27">
        <f t="shared" si="30"/>
        <v>18</v>
      </c>
      <c r="HA73" s="87" t="str">
        <f>IF(GZ73='Rregjistrimet 9 Vjeçare'!AJ73,"Mire","Gabim")</f>
        <v>Mire</v>
      </c>
      <c r="HB73" s="27">
        <f t="shared" si="31"/>
        <v>1</v>
      </c>
      <c r="HC73" s="27">
        <f t="shared" si="32"/>
        <v>1</v>
      </c>
      <c r="HD73" s="27">
        <f t="shared" si="33"/>
        <v>2</v>
      </c>
      <c r="HE73" s="27">
        <f t="shared" si="34"/>
        <v>0</v>
      </c>
      <c r="HF73" s="27">
        <f t="shared" si="35"/>
        <v>2</v>
      </c>
      <c r="HG73" s="27">
        <f t="shared" si="36"/>
        <v>0</v>
      </c>
      <c r="HH73" s="27">
        <f t="shared" si="37"/>
        <v>0</v>
      </c>
      <c r="HI73" s="27">
        <f t="shared" si="38"/>
        <v>0</v>
      </c>
      <c r="HJ73" s="27">
        <f t="shared" si="39"/>
        <v>0</v>
      </c>
      <c r="HK73" s="27">
        <f t="shared" si="40"/>
        <v>6</v>
      </c>
      <c r="HL73" s="87" t="str">
        <f>IF(HK73='Rregjistrimet 9 Vjeçare'!AK73,"Mire","Gabim")</f>
        <v>Mire</v>
      </c>
    </row>
    <row r="74" spans="1:256" s="88" customFormat="1" ht="13.5" customHeight="1" thickBot="1">
      <c r="A74" s="83" t="s">
        <v>77</v>
      </c>
      <c r="B74" s="35" t="s">
        <v>66</v>
      </c>
      <c r="C74" s="35"/>
      <c r="D74" s="35"/>
      <c r="E74" s="35" t="s">
        <v>304</v>
      </c>
      <c r="F74" s="77" t="s">
        <v>426</v>
      </c>
      <c r="G74" s="35" t="s">
        <v>78</v>
      </c>
      <c r="H74" s="35" t="s">
        <v>78</v>
      </c>
      <c r="I74" s="35" t="s">
        <v>517</v>
      </c>
      <c r="J74" s="35" t="s">
        <v>525</v>
      </c>
      <c r="K74" s="35" t="s">
        <v>608</v>
      </c>
      <c r="L74" s="35" t="s">
        <v>609</v>
      </c>
      <c r="M74" s="35" t="s">
        <v>598</v>
      </c>
      <c r="N74" s="35" t="s">
        <v>67</v>
      </c>
      <c r="O74" s="35" t="s">
        <v>604</v>
      </c>
      <c r="P74" s="35" t="s">
        <v>302</v>
      </c>
      <c r="Q74" s="35" t="s">
        <v>601</v>
      </c>
      <c r="R74" s="84"/>
      <c r="S74" s="84"/>
      <c r="T74" s="85">
        <v>3</v>
      </c>
      <c r="U74" s="85">
        <v>1</v>
      </c>
      <c r="V74" s="85"/>
      <c r="W74" s="85"/>
      <c r="X74" s="85"/>
      <c r="Y74" s="85"/>
      <c r="Z74" s="85">
        <v>5</v>
      </c>
      <c r="AA74" s="85">
        <v>1</v>
      </c>
      <c r="AB74" s="85"/>
      <c r="AC74" s="85"/>
      <c r="AD74" s="85"/>
      <c r="AE74" s="85"/>
      <c r="AF74" s="85"/>
      <c r="AG74" s="85"/>
      <c r="AH74" s="85">
        <v>4</v>
      </c>
      <c r="AI74" s="85">
        <v>1</v>
      </c>
      <c r="AJ74" s="85"/>
      <c r="AK74" s="85"/>
      <c r="AL74" s="85"/>
      <c r="AM74" s="85"/>
      <c r="AN74" s="85"/>
      <c r="AO74" s="85"/>
      <c r="AP74" s="85"/>
      <c r="AQ74" s="85"/>
      <c r="AR74" s="85">
        <v>3</v>
      </c>
      <c r="AS74" s="85">
        <v>0</v>
      </c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>
        <v>3</v>
      </c>
      <c r="BE74" s="85">
        <v>1</v>
      </c>
      <c r="BF74" s="86"/>
      <c r="BG74" s="85"/>
      <c r="BH74" s="85"/>
      <c r="BI74" s="85"/>
      <c r="BJ74" s="85"/>
      <c r="BK74" s="85"/>
      <c r="BL74" s="85"/>
      <c r="BM74" s="85"/>
      <c r="BN74" s="85"/>
      <c r="BO74" s="85"/>
      <c r="BP74" s="85">
        <v>1</v>
      </c>
      <c r="BQ74" s="85">
        <v>1</v>
      </c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6"/>
      <c r="EO74" s="85"/>
      <c r="EP74" s="85"/>
      <c r="EQ74" s="85"/>
      <c r="ER74" s="85"/>
      <c r="ES74" s="85"/>
      <c r="ET74" s="85"/>
      <c r="EU74" s="85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27"/>
      <c r="GQ74" s="27">
        <f t="shared" si="21"/>
        <v>3</v>
      </c>
      <c r="GR74" s="27">
        <f t="shared" si="22"/>
        <v>5</v>
      </c>
      <c r="GS74" s="27">
        <f t="shared" si="23"/>
        <v>4</v>
      </c>
      <c r="GT74" s="27">
        <f t="shared" si="24"/>
        <v>3</v>
      </c>
      <c r="GU74" s="27">
        <f t="shared" si="25"/>
        <v>4</v>
      </c>
      <c r="GV74" s="27">
        <f t="shared" si="26"/>
        <v>0</v>
      </c>
      <c r="GW74" s="27">
        <f t="shared" si="27"/>
        <v>0</v>
      </c>
      <c r="GX74" s="27">
        <f t="shared" si="28"/>
        <v>0</v>
      </c>
      <c r="GY74" s="27">
        <f t="shared" si="29"/>
        <v>0</v>
      </c>
      <c r="GZ74" s="27">
        <f t="shared" si="30"/>
        <v>19</v>
      </c>
      <c r="HA74" s="87" t="str">
        <f>IF(GZ74='Rregjistrimet 9 Vjeçare'!AJ74,"Mire","Gabim")</f>
        <v>Mire</v>
      </c>
      <c r="HB74" s="27">
        <f t="shared" si="31"/>
        <v>1</v>
      </c>
      <c r="HC74" s="27">
        <f t="shared" si="32"/>
        <v>1</v>
      </c>
      <c r="HD74" s="27">
        <f t="shared" si="33"/>
        <v>1</v>
      </c>
      <c r="HE74" s="27">
        <f t="shared" si="34"/>
        <v>0</v>
      </c>
      <c r="HF74" s="27">
        <f t="shared" si="35"/>
        <v>2</v>
      </c>
      <c r="HG74" s="27">
        <f t="shared" si="36"/>
        <v>0</v>
      </c>
      <c r="HH74" s="27">
        <f t="shared" si="37"/>
        <v>0</v>
      </c>
      <c r="HI74" s="27">
        <f t="shared" si="38"/>
        <v>0</v>
      </c>
      <c r="HJ74" s="27">
        <f t="shared" si="39"/>
        <v>0</v>
      </c>
      <c r="HK74" s="27">
        <f t="shared" si="40"/>
        <v>5</v>
      </c>
      <c r="HL74" s="87" t="str">
        <f>IF(HK74='Rregjistrimet 9 Vjeçare'!AK74,"Mire","Gabim")</f>
        <v>Mire</v>
      </c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20" ht="13.5" customHeight="1">
      <c r="A75" s="83" t="s">
        <v>77</v>
      </c>
      <c r="B75" s="35" t="s">
        <v>66</v>
      </c>
      <c r="C75" s="35"/>
      <c r="D75" s="35"/>
      <c r="E75" s="35" t="s">
        <v>305</v>
      </c>
      <c r="F75" s="77" t="s">
        <v>427</v>
      </c>
      <c r="G75" s="35" t="s">
        <v>78</v>
      </c>
      <c r="H75" s="35" t="s">
        <v>78</v>
      </c>
      <c r="I75" s="35" t="s">
        <v>526</v>
      </c>
      <c r="J75" s="35" t="s">
        <v>526</v>
      </c>
      <c r="K75" s="35" t="s">
        <v>608</v>
      </c>
      <c r="L75" s="35" t="s">
        <v>609</v>
      </c>
      <c r="M75" s="35" t="s">
        <v>598</v>
      </c>
      <c r="N75" s="35" t="s">
        <v>605</v>
      </c>
      <c r="O75" s="35" t="s">
        <v>614</v>
      </c>
      <c r="P75" s="35"/>
      <c r="Q75" s="35" t="s">
        <v>601</v>
      </c>
      <c r="R75" s="84"/>
      <c r="S75" s="84"/>
      <c r="T75" s="85">
        <v>28</v>
      </c>
      <c r="U75" s="85">
        <v>13</v>
      </c>
      <c r="V75" s="85"/>
      <c r="W75" s="85"/>
      <c r="X75" s="85">
        <v>9</v>
      </c>
      <c r="Y75" s="85">
        <v>4</v>
      </c>
      <c r="Z75" s="85">
        <v>26</v>
      </c>
      <c r="AA75" s="85">
        <v>15</v>
      </c>
      <c r="AB75" s="85"/>
      <c r="AC75" s="85"/>
      <c r="AD75" s="85"/>
      <c r="AE75" s="85"/>
      <c r="AF75" s="85">
        <v>6</v>
      </c>
      <c r="AG75" s="85">
        <v>3</v>
      </c>
      <c r="AH75" s="85">
        <v>22</v>
      </c>
      <c r="AI75" s="85">
        <v>10</v>
      </c>
      <c r="AJ75" s="85"/>
      <c r="AK75" s="85"/>
      <c r="AL75" s="85"/>
      <c r="AM75" s="85"/>
      <c r="AN75" s="85"/>
      <c r="AO75" s="85"/>
      <c r="AP75" s="85">
        <v>19</v>
      </c>
      <c r="AQ75" s="85">
        <v>6</v>
      </c>
      <c r="AR75" s="85">
        <v>32</v>
      </c>
      <c r="AS75" s="85">
        <v>16</v>
      </c>
      <c r="AT75" s="85"/>
      <c r="AU75" s="85"/>
      <c r="AV75" s="85"/>
      <c r="AW75" s="85"/>
      <c r="AX75" s="85"/>
      <c r="AY75" s="85"/>
      <c r="AZ75" s="85"/>
      <c r="BA75" s="85"/>
      <c r="BB75" s="85">
        <v>5</v>
      </c>
      <c r="BC75" s="85">
        <v>2</v>
      </c>
      <c r="BD75" s="85">
        <v>27</v>
      </c>
      <c r="BE75" s="85">
        <v>17</v>
      </c>
      <c r="BF75" s="86"/>
      <c r="BG75" s="85"/>
      <c r="BH75" s="85"/>
      <c r="BI75" s="85"/>
      <c r="BJ75" s="85"/>
      <c r="BK75" s="85"/>
      <c r="BL75" s="85"/>
      <c r="BM75" s="85"/>
      <c r="BN75" s="85"/>
      <c r="BO75" s="85"/>
      <c r="BP75" s="85">
        <v>4</v>
      </c>
      <c r="BQ75" s="85">
        <v>1</v>
      </c>
      <c r="BR75" s="85">
        <v>31</v>
      </c>
      <c r="BS75" s="85">
        <v>18</v>
      </c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>
        <v>15</v>
      </c>
      <c r="CG75" s="85">
        <v>5</v>
      </c>
      <c r="CH75" s="85">
        <v>31</v>
      </c>
      <c r="CI75" s="85">
        <v>15</v>
      </c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>
        <v>1</v>
      </c>
      <c r="CU75" s="85">
        <v>0</v>
      </c>
      <c r="CV75" s="85">
        <v>2</v>
      </c>
      <c r="CW75" s="85">
        <v>0</v>
      </c>
      <c r="CX75" s="85">
        <v>4</v>
      </c>
      <c r="CY75" s="85">
        <v>1</v>
      </c>
      <c r="CZ75" s="85">
        <v>29</v>
      </c>
      <c r="DA75" s="85">
        <v>16</v>
      </c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>
        <v>1</v>
      </c>
      <c r="DQ75" s="85">
        <v>1</v>
      </c>
      <c r="DR75" s="85">
        <v>5</v>
      </c>
      <c r="DS75" s="85">
        <v>0</v>
      </c>
      <c r="DT75" s="85">
        <v>35</v>
      </c>
      <c r="DU75" s="85">
        <v>18</v>
      </c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>
        <v>1</v>
      </c>
      <c r="EK75" s="85">
        <v>0</v>
      </c>
      <c r="EL75" s="85">
        <v>10</v>
      </c>
      <c r="EM75" s="85">
        <v>0</v>
      </c>
      <c r="EN75" s="86"/>
      <c r="EO75" s="85"/>
      <c r="EP75" s="85"/>
      <c r="EQ75" s="85"/>
      <c r="ER75" s="85"/>
      <c r="ES75" s="85"/>
      <c r="ET75" s="85"/>
      <c r="EU75" s="85"/>
      <c r="EV75" s="86"/>
      <c r="EW75" s="86"/>
      <c r="EX75" s="86"/>
      <c r="EY75" s="86"/>
      <c r="EZ75" s="86"/>
      <c r="FA75" s="86"/>
      <c r="FB75" s="86"/>
      <c r="FC75" s="86"/>
      <c r="FD75" s="86">
        <v>1</v>
      </c>
      <c r="FE75" s="86">
        <v>0</v>
      </c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27"/>
      <c r="GQ75" s="27">
        <f t="shared" si="21"/>
        <v>37</v>
      </c>
      <c r="GR75" s="27">
        <f t="shared" si="22"/>
        <v>32</v>
      </c>
      <c r="GS75" s="27">
        <f t="shared" si="23"/>
        <v>41</v>
      </c>
      <c r="GT75" s="27">
        <f t="shared" si="24"/>
        <v>37</v>
      </c>
      <c r="GU75" s="27">
        <f t="shared" si="25"/>
        <v>32</v>
      </c>
      <c r="GV75" s="27">
        <f t="shared" si="26"/>
        <v>48</v>
      </c>
      <c r="GW75" s="27">
        <f t="shared" si="27"/>
        <v>36</v>
      </c>
      <c r="GX75" s="27">
        <f t="shared" si="28"/>
        <v>35</v>
      </c>
      <c r="GY75" s="27">
        <f t="shared" si="29"/>
        <v>46</v>
      </c>
      <c r="GZ75" s="27">
        <f t="shared" si="30"/>
        <v>344</v>
      </c>
      <c r="HA75" s="87" t="str">
        <f>IF(GZ75='Rregjistrimet 9 Vjeçare'!AJ75,"Mire","Gabim")</f>
        <v>Mire</v>
      </c>
      <c r="HB75" s="27">
        <f t="shared" si="31"/>
        <v>17</v>
      </c>
      <c r="HC75" s="27">
        <f t="shared" si="32"/>
        <v>18</v>
      </c>
      <c r="HD75" s="27">
        <f t="shared" si="33"/>
        <v>16</v>
      </c>
      <c r="HE75" s="27">
        <f t="shared" si="34"/>
        <v>18</v>
      </c>
      <c r="HF75" s="27">
        <f t="shared" si="35"/>
        <v>18</v>
      </c>
      <c r="HG75" s="27">
        <f t="shared" si="36"/>
        <v>23</v>
      </c>
      <c r="HH75" s="27">
        <f t="shared" si="37"/>
        <v>17</v>
      </c>
      <c r="HI75" s="27">
        <f t="shared" si="38"/>
        <v>16</v>
      </c>
      <c r="HJ75" s="27">
        <f t="shared" si="39"/>
        <v>18</v>
      </c>
      <c r="HK75" s="27">
        <f t="shared" si="40"/>
        <v>161</v>
      </c>
      <c r="HL75" s="87" t="str">
        <f>IF(HK75='Rregjistrimet 9 Vjeçare'!AK75,"Mire","Gabim")</f>
        <v>Mire</v>
      </c>
    </row>
    <row r="76" spans="1:220" ht="13.5" customHeight="1">
      <c r="A76" s="83" t="s">
        <v>77</v>
      </c>
      <c r="B76" s="35" t="s">
        <v>66</v>
      </c>
      <c r="C76" s="35"/>
      <c r="D76" s="35"/>
      <c r="E76" s="35" t="s">
        <v>306</v>
      </c>
      <c r="F76" s="77" t="s">
        <v>470</v>
      </c>
      <c r="G76" s="35" t="s">
        <v>78</v>
      </c>
      <c r="H76" s="35" t="s">
        <v>78</v>
      </c>
      <c r="I76" s="35" t="s">
        <v>526</v>
      </c>
      <c r="J76" s="35" t="s">
        <v>527</v>
      </c>
      <c r="K76" s="35" t="s">
        <v>608</v>
      </c>
      <c r="L76" s="35" t="s">
        <v>609</v>
      </c>
      <c r="M76" s="35" t="s">
        <v>598</v>
      </c>
      <c r="N76" s="35" t="s">
        <v>599</v>
      </c>
      <c r="O76" s="35" t="s">
        <v>600</v>
      </c>
      <c r="P76" s="35"/>
      <c r="Q76" s="35" t="s">
        <v>601</v>
      </c>
      <c r="R76" s="84"/>
      <c r="S76" s="84"/>
      <c r="T76" s="85">
        <v>10</v>
      </c>
      <c r="U76" s="85">
        <v>5</v>
      </c>
      <c r="V76" s="85"/>
      <c r="W76" s="85"/>
      <c r="X76" s="85">
        <v>2</v>
      </c>
      <c r="Y76" s="85">
        <v>1</v>
      </c>
      <c r="Z76" s="85">
        <v>15</v>
      </c>
      <c r="AA76" s="85">
        <v>8</v>
      </c>
      <c r="AB76" s="85"/>
      <c r="AC76" s="85"/>
      <c r="AD76" s="85"/>
      <c r="AE76" s="85"/>
      <c r="AF76" s="85">
        <v>3</v>
      </c>
      <c r="AG76" s="85">
        <v>2</v>
      </c>
      <c r="AH76" s="85">
        <v>13</v>
      </c>
      <c r="AI76" s="85">
        <v>7</v>
      </c>
      <c r="AJ76" s="85"/>
      <c r="AK76" s="85"/>
      <c r="AL76" s="85"/>
      <c r="AM76" s="85"/>
      <c r="AN76" s="85"/>
      <c r="AO76" s="85"/>
      <c r="AP76" s="85">
        <v>5</v>
      </c>
      <c r="AQ76" s="85">
        <v>2</v>
      </c>
      <c r="AR76" s="85">
        <v>10</v>
      </c>
      <c r="AS76" s="85">
        <v>5</v>
      </c>
      <c r="AT76" s="85"/>
      <c r="AU76" s="85"/>
      <c r="AV76" s="85"/>
      <c r="AW76" s="85"/>
      <c r="AX76" s="85"/>
      <c r="AY76" s="85"/>
      <c r="AZ76" s="85"/>
      <c r="BA76" s="85"/>
      <c r="BB76" s="85">
        <v>10</v>
      </c>
      <c r="BC76" s="85">
        <v>4</v>
      </c>
      <c r="BD76" s="85">
        <v>5</v>
      </c>
      <c r="BE76" s="85">
        <v>3</v>
      </c>
      <c r="BF76" s="86"/>
      <c r="BG76" s="85"/>
      <c r="BH76" s="85"/>
      <c r="BI76" s="85"/>
      <c r="BJ76" s="85"/>
      <c r="BK76" s="85"/>
      <c r="BL76" s="85"/>
      <c r="BM76" s="85"/>
      <c r="BN76" s="85"/>
      <c r="BO76" s="85"/>
      <c r="BP76" s="85">
        <v>10</v>
      </c>
      <c r="BQ76" s="85">
        <v>2</v>
      </c>
      <c r="BR76" s="85">
        <v>15</v>
      </c>
      <c r="BS76" s="85">
        <v>8</v>
      </c>
      <c r="BT76" s="85">
        <v>1</v>
      </c>
      <c r="BU76" s="85">
        <v>1</v>
      </c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>
        <v>12</v>
      </c>
      <c r="CG76" s="85">
        <v>8</v>
      </c>
      <c r="CH76" s="85">
        <v>16</v>
      </c>
      <c r="CI76" s="85">
        <v>6</v>
      </c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>
        <v>1</v>
      </c>
      <c r="CW76" s="85">
        <v>0</v>
      </c>
      <c r="CX76" s="85">
        <v>5</v>
      </c>
      <c r="CY76" s="85">
        <v>2</v>
      </c>
      <c r="CZ76" s="85">
        <v>16</v>
      </c>
      <c r="DA76" s="85">
        <v>12</v>
      </c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>
        <v>1</v>
      </c>
      <c r="DO76" s="85">
        <v>0</v>
      </c>
      <c r="DP76" s="85">
        <v>1</v>
      </c>
      <c r="DQ76" s="85">
        <v>0</v>
      </c>
      <c r="DR76" s="85">
        <v>10</v>
      </c>
      <c r="DS76" s="85">
        <v>5</v>
      </c>
      <c r="DT76" s="85">
        <v>12</v>
      </c>
      <c r="DU76" s="85">
        <v>7</v>
      </c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>
        <v>7</v>
      </c>
      <c r="EM76" s="85">
        <v>5</v>
      </c>
      <c r="EN76" s="86"/>
      <c r="EO76" s="85"/>
      <c r="EP76" s="85"/>
      <c r="EQ76" s="85"/>
      <c r="ER76" s="85"/>
      <c r="ES76" s="85"/>
      <c r="ET76" s="85"/>
      <c r="EU76" s="85"/>
      <c r="EV76" s="86"/>
      <c r="EW76" s="86"/>
      <c r="EX76" s="86"/>
      <c r="EY76" s="86"/>
      <c r="EZ76" s="86"/>
      <c r="FA76" s="86"/>
      <c r="FB76" s="86"/>
      <c r="FC76" s="86"/>
      <c r="FD76" s="86">
        <v>1</v>
      </c>
      <c r="FE76" s="86">
        <v>0</v>
      </c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27"/>
      <c r="GQ76" s="27">
        <f t="shared" si="21"/>
        <v>12</v>
      </c>
      <c r="GR76" s="27">
        <f t="shared" si="22"/>
        <v>18</v>
      </c>
      <c r="GS76" s="27">
        <f t="shared" si="23"/>
        <v>18</v>
      </c>
      <c r="GT76" s="27">
        <f t="shared" si="24"/>
        <v>20</v>
      </c>
      <c r="GU76" s="27">
        <f t="shared" si="25"/>
        <v>15</v>
      </c>
      <c r="GV76" s="27">
        <f t="shared" si="26"/>
        <v>29</v>
      </c>
      <c r="GW76" s="27">
        <f t="shared" si="27"/>
        <v>23</v>
      </c>
      <c r="GX76" s="27">
        <f t="shared" si="28"/>
        <v>26</v>
      </c>
      <c r="GY76" s="27">
        <f t="shared" si="29"/>
        <v>20</v>
      </c>
      <c r="GZ76" s="27">
        <f t="shared" si="30"/>
        <v>181</v>
      </c>
      <c r="HA76" s="87" t="str">
        <f>IF(GZ76='Rregjistrimet 9 Vjeçare'!AJ76,"Mire","Gabim")</f>
        <v>Mire</v>
      </c>
      <c r="HB76" s="27">
        <f t="shared" si="31"/>
        <v>6</v>
      </c>
      <c r="HC76" s="27">
        <f t="shared" si="32"/>
        <v>10</v>
      </c>
      <c r="HD76" s="27">
        <f t="shared" si="33"/>
        <v>9</v>
      </c>
      <c r="HE76" s="27">
        <f t="shared" si="34"/>
        <v>9</v>
      </c>
      <c r="HF76" s="27">
        <f t="shared" si="35"/>
        <v>5</v>
      </c>
      <c r="HG76" s="27">
        <f t="shared" si="36"/>
        <v>16</v>
      </c>
      <c r="HH76" s="27">
        <f t="shared" si="37"/>
        <v>9</v>
      </c>
      <c r="HI76" s="27">
        <f t="shared" si="38"/>
        <v>17</v>
      </c>
      <c r="HJ76" s="27">
        <f t="shared" si="39"/>
        <v>12</v>
      </c>
      <c r="HK76" s="27">
        <f t="shared" si="40"/>
        <v>93</v>
      </c>
      <c r="HL76" s="87" t="str">
        <f>IF(HK76='Rregjistrimet 9 Vjeçare'!AK76,"Mire","Gabim")</f>
        <v>Mire</v>
      </c>
    </row>
    <row r="77" spans="1:220" ht="13.5" customHeight="1">
      <c r="A77" s="83" t="s">
        <v>77</v>
      </c>
      <c r="B77" s="35" t="s">
        <v>66</v>
      </c>
      <c r="C77" s="35"/>
      <c r="D77" s="35"/>
      <c r="E77" s="35" t="s">
        <v>307</v>
      </c>
      <c r="F77" s="77" t="s">
        <v>471</v>
      </c>
      <c r="G77" s="35" t="s">
        <v>78</v>
      </c>
      <c r="H77" s="35" t="s">
        <v>78</v>
      </c>
      <c r="I77" s="35" t="s">
        <v>526</v>
      </c>
      <c r="J77" s="35" t="s">
        <v>528</v>
      </c>
      <c r="K77" s="35" t="s">
        <v>608</v>
      </c>
      <c r="L77" s="35" t="s">
        <v>609</v>
      </c>
      <c r="M77" s="35" t="s">
        <v>598</v>
      </c>
      <c r="N77" s="35" t="s">
        <v>599</v>
      </c>
      <c r="O77" s="35" t="s">
        <v>600</v>
      </c>
      <c r="P77" s="35"/>
      <c r="Q77" s="35" t="s">
        <v>601</v>
      </c>
      <c r="R77" s="84"/>
      <c r="S77" s="84"/>
      <c r="T77" s="85">
        <v>10</v>
      </c>
      <c r="U77" s="85">
        <v>4</v>
      </c>
      <c r="V77" s="85"/>
      <c r="W77" s="85"/>
      <c r="X77" s="85">
        <v>1</v>
      </c>
      <c r="Y77" s="85">
        <v>1</v>
      </c>
      <c r="Z77" s="85">
        <v>9</v>
      </c>
      <c r="AA77" s="85">
        <v>5</v>
      </c>
      <c r="AB77" s="85"/>
      <c r="AC77" s="85"/>
      <c r="AD77" s="85"/>
      <c r="AE77" s="85"/>
      <c r="AF77" s="85">
        <v>4</v>
      </c>
      <c r="AG77" s="85">
        <v>3</v>
      </c>
      <c r="AH77" s="85">
        <v>12</v>
      </c>
      <c r="AI77" s="85">
        <v>5</v>
      </c>
      <c r="AJ77" s="85"/>
      <c r="AK77" s="85"/>
      <c r="AL77" s="85"/>
      <c r="AM77" s="85"/>
      <c r="AN77" s="85"/>
      <c r="AO77" s="85"/>
      <c r="AP77" s="85">
        <v>1</v>
      </c>
      <c r="AQ77" s="85">
        <v>1</v>
      </c>
      <c r="AR77" s="85">
        <v>9</v>
      </c>
      <c r="AS77" s="85">
        <v>4</v>
      </c>
      <c r="AT77" s="85"/>
      <c r="AU77" s="85"/>
      <c r="AV77" s="85"/>
      <c r="AW77" s="85"/>
      <c r="AX77" s="85"/>
      <c r="AY77" s="85"/>
      <c r="AZ77" s="85"/>
      <c r="BA77" s="85"/>
      <c r="BB77" s="85">
        <v>2</v>
      </c>
      <c r="BC77" s="85">
        <v>1</v>
      </c>
      <c r="BD77" s="85">
        <v>10</v>
      </c>
      <c r="BE77" s="85">
        <v>7</v>
      </c>
      <c r="BF77" s="86"/>
      <c r="BG77" s="85"/>
      <c r="BH77" s="85"/>
      <c r="BI77" s="85"/>
      <c r="BJ77" s="85"/>
      <c r="BK77" s="85"/>
      <c r="BL77" s="85"/>
      <c r="BM77" s="85"/>
      <c r="BN77" s="85"/>
      <c r="BO77" s="85"/>
      <c r="BP77" s="85">
        <v>5</v>
      </c>
      <c r="BQ77" s="85">
        <v>2</v>
      </c>
      <c r="BR77" s="85">
        <v>10</v>
      </c>
      <c r="BS77" s="85">
        <v>6</v>
      </c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>
        <v>5</v>
      </c>
      <c r="CG77" s="85">
        <v>2</v>
      </c>
      <c r="CH77" s="85">
        <v>9</v>
      </c>
      <c r="CI77" s="85">
        <v>4</v>
      </c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>
        <v>2</v>
      </c>
      <c r="CY77" s="85">
        <v>1</v>
      </c>
      <c r="CZ77" s="85">
        <v>8</v>
      </c>
      <c r="DA77" s="85">
        <v>5</v>
      </c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>
        <v>2</v>
      </c>
      <c r="DQ77" s="85">
        <v>0</v>
      </c>
      <c r="DR77" s="85">
        <v>8</v>
      </c>
      <c r="DS77" s="85">
        <v>0</v>
      </c>
      <c r="DT77" s="85">
        <v>5</v>
      </c>
      <c r="DU77" s="85">
        <v>2</v>
      </c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>
        <v>2</v>
      </c>
      <c r="EM77" s="85">
        <v>0</v>
      </c>
      <c r="EN77" s="86"/>
      <c r="EO77" s="85"/>
      <c r="EP77" s="85"/>
      <c r="EQ77" s="85"/>
      <c r="ER77" s="85"/>
      <c r="ES77" s="85"/>
      <c r="ET77" s="85"/>
      <c r="EU77" s="85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27"/>
      <c r="GQ77" s="27">
        <f t="shared" si="21"/>
        <v>11</v>
      </c>
      <c r="GR77" s="27">
        <f t="shared" si="22"/>
        <v>13</v>
      </c>
      <c r="GS77" s="27">
        <f t="shared" si="23"/>
        <v>13</v>
      </c>
      <c r="GT77" s="27">
        <f t="shared" si="24"/>
        <v>11</v>
      </c>
      <c r="GU77" s="27">
        <f t="shared" si="25"/>
        <v>15</v>
      </c>
      <c r="GV77" s="27">
        <f t="shared" si="26"/>
        <v>15</v>
      </c>
      <c r="GW77" s="27">
        <f t="shared" si="27"/>
        <v>13</v>
      </c>
      <c r="GX77" s="27">
        <f t="shared" si="28"/>
        <v>16</v>
      </c>
      <c r="GY77" s="27">
        <f t="shared" si="29"/>
        <v>7</v>
      </c>
      <c r="GZ77" s="27">
        <f t="shared" si="30"/>
        <v>114</v>
      </c>
      <c r="HA77" s="87" t="str">
        <f>IF(GZ77='Rregjistrimet 9 Vjeçare'!AJ77,"Mire","Gabim")</f>
        <v>Mire</v>
      </c>
      <c r="HB77" s="27">
        <f t="shared" si="31"/>
        <v>5</v>
      </c>
      <c r="HC77" s="27">
        <f t="shared" si="32"/>
        <v>8</v>
      </c>
      <c r="HD77" s="27">
        <f t="shared" si="33"/>
        <v>6</v>
      </c>
      <c r="HE77" s="27">
        <f t="shared" si="34"/>
        <v>5</v>
      </c>
      <c r="HF77" s="27">
        <f t="shared" si="35"/>
        <v>9</v>
      </c>
      <c r="HG77" s="27">
        <f t="shared" si="36"/>
        <v>8</v>
      </c>
      <c r="HH77" s="27">
        <f t="shared" si="37"/>
        <v>5</v>
      </c>
      <c r="HI77" s="27">
        <f t="shared" si="38"/>
        <v>5</v>
      </c>
      <c r="HJ77" s="27">
        <f t="shared" si="39"/>
        <v>2</v>
      </c>
      <c r="HK77" s="27">
        <f t="shared" si="40"/>
        <v>53</v>
      </c>
      <c r="HL77" s="87" t="str">
        <f>IF(HK77='Rregjistrimet 9 Vjeçare'!AK77,"Mire","Gabim")</f>
        <v>Mire</v>
      </c>
    </row>
    <row r="78" spans="1:220" ht="13.5" customHeight="1">
      <c r="A78" s="83" t="s">
        <v>77</v>
      </c>
      <c r="B78" s="35" t="s">
        <v>66</v>
      </c>
      <c r="C78" s="35"/>
      <c r="D78" s="35"/>
      <c r="E78" s="35" t="s">
        <v>308</v>
      </c>
      <c r="F78" s="77" t="s">
        <v>428</v>
      </c>
      <c r="G78" s="35" t="s">
        <v>78</v>
      </c>
      <c r="H78" s="35" t="s">
        <v>78</v>
      </c>
      <c r="I78" s="35" t="s">
        <v>526</v>
      </c>
      <c r="J78" s="35" t="s">
        <v>529</v>
      </c>
      <c r="K78" s="35" t="s">
        <v>608</v>
      </c>
      <c r="L78" s="35" t="s">
        <v>609</v>
      </c>
      <c r="M78" s="35" t="s">
        <v>598</v>
      </c>
      <c r="N78" s="35" t="s">
        <v>599</v>
      </c>
      <c r="O78" s="35" t="s">
        <v>600</v>
      </c>
      <c r="P78" s="35"/>
      <c r="Q78" s="35" t="s">
        <v>601</v>
      </c>
      <c r="R78" s="84"/>
      <c r="S78" s="84"/>
      <c r="T78" s="85">
        <v>16</v>
      </c>
      <c r="U78" s="85">
        <v>7</v>
      </c>
      <c r="V78" s="85"/>
      <c r="W78" s="85"/>
      <c r="X78" s="85"/>
      <c r="Y78" s="85"/>
      <c r="Z78" s="85">
        <v>18</v>
      </c>
      <c r="AA78" s="85">
        <v>14</v>
      </c>
      <c r="AB78" s="85"/>
      <c r="AC78" s="85"/>
      <c r="AD78" s="85"/>
      <c r="AE78" s="85"/>
      <c r="AF78" s="85"/>
      <c r="AG78" s="85"/>
      <c r="AH78" s="85">
        <v>17</v>
      </c>
      <c r="AI78" s="85">
        <v>8</v>
      </c>
      <c r="AJ78" s="85"/>
      <c r="AK78" s="85"/>
      <c r="AL78" s="85"/>
      <c r="AM78" s="85"/>
      <c r="AN78" s="85"/>
      <c r="AO78" s="85"/>
      <c r="AP78" s="85"/>
      <c r="AQ78" s="85"/>
      <c r="AR78" s="85">
        <v>18</v>
      </c>
      <c r="AS78" s="85">
        <v>13</v>
      </c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>
        <v>17</v>
      </c>
      <c r="BE78" s="85">
        <v>6</v>
      </c>
      <c r="BF78" s="86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>
        <v>16</v>
      </c>
      <c r="BS78" s="85">
        <v>11</v>
      </c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>
        <v>14</v>
      </c>
      <c r="CI78" s="85">
        <v>5</v>
      </c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>
        <v>20</v>
      </c>
      <c r="DA78" s="85">
        <v>9</v>
      </c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>
        <v>15</v>
      </c>
      <c r="DU78" s="85">
        <v>6</v>
      </c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>
        <v>12</v>
      </c>
      <c r="EM78" s="85">
        <v>5</v>
      </c>
      <c r="EN78" s="86"/>
      <c r="EO78" s="85"/>
      <c r="EP78" s="85"/>
      <c r="EQ78" s="85"/>
      <c r="ER78" s="85"/>
      <c r="ES78" s="85"/>
      <c r="ET78" s="85"/>
      <c r="EU78" s="85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27"/>
      <c r="GQ78" s="27">
        <f t="shared" si="21"/>
        <v>16</v>
      </c>
      <c r="GR78" s="27">
        <f t="shared" si="22"/>
        <v>18</v>
      </c>
      <c r="GS78" s="27">
        <f t="shared" si="23"/>
        <v>17</v>
      </c>
      <c r="GT78" s="27">
        <f t="shared" si="24"/>
        <v>18</v>
      </c>
      <c r="GU78" s="27">
        <f t="shared" si="25"/>
        <v>17</v>
      </c>
      <c r="GV78" s="27">
        <f t="shared" si="26"/>
        <v>16</v>
      </c>
      <c r="GW78" s="27">
        <f t="shared" si="27"/>
        <v>14</v>
      </c>
      <c r="GX78" s="27">
        <f t="shared" si="28"/>
        <v>20</v>
      </c>
      <c r="GY78" s="27">
        <f t="shared" si="29"/>
        <v>27</v>
      </c>
      <c r="GZ78" s="27">
        <f t="shared" si="30"/>
        <v>163</v>
      </c>
      <c r="HA78" s="87" t="str">
        <f>IF(GZ78='Rregjistrimet 9 Vjeçare'!AJ78,"Mire","Gabim")</f>
        <v>Mire</v>
      </c>
      <c r="HB78" s="27">
        <f t="shared" si="31"/>
        <v>7</v>
      </c>
      <c r="HC78" s="27">
        <f t="shared" si="32"/>
        <v>14</v>
      </c>
      <c r="HD78" s="27">
        <f t="shared" si="33"/>
        <v>8</v>
      </c>
      <c r="HE78" s="27">
        <f t="shared" si="34"/>
        <v>13</v>
      </c>
      <c r="HF78" s="27">
        <f t="shared" si="35"/>
        <v>6</v>
      </c>
      <c r="HG78" s="27">
        <f t="shared" si="36"/>
        <v>11</v>
      </c>
      <c r="HH78" s="27">
        <f t="shared" si="37"/>
        <v>5</v>
      </c>
      <c r="HI78" s="27">
        <f t="shared" si="38"/>
        <v>9</v>
      </c>
      <c r="HJ78" s="27">
        <f t="shared" si="39"/>
        <v>11</v>
      </c>
      <c r="HK78" s="27">
        <f t="shared" si="40"/>
        <v>84</v>
      </c>
      <c r="HL78" s="87" t="str">
        <f>IF(HK78='Rregjistrimet 9 Vjeçare'!AK78,"Mire","Gabim")</f>
        <v>Mire</v>
      </c>
    </row>
    <row r="79" spans="1:220" ht="13.5" customHeight="1">
      <c r="A79" s="83" t="s">
        <v>77</v>
      </c>
      <c r="B79" s="35" t="s">
        <v>66</v>
      </c>
      <c r="C79" s="35"/>
      <c r="D79" s="35"/>
      <c r="E79" s="35" t="s">
        <v>309</v>
      </c>
      <c r="F79" s="77" t="s">
        <v>429</v>
      </c>
      <c r="G79" s="35" t="s">
        <v>78</v>
      </c>
      <c r="H79" s="35" t="s">
        <v>78</v>
      </c>
      <c r="I79" s="35" t="s">
        <v>526</v>
      </c>
      <c r="J79" s="35" t="s">
        <v>530</v>
      </c>
      <c r="K79" s="35" t="s">
        <v>608</v>
      </c>
      <c r="L79" s="35" t="s">
        <v>609</v>
      </c>
      <c r="M79" s="35" t="s">
        <v>598</v>
      </c>
      <c r="N79" s="35" t="s">
        <v>599</v>
      </c>
      <c r="O79" s="35" t="s">
        <v>600</v>
      </c>
      <c r="P79" s="35"/>
      <c r="Q79" s="35" t="s">
        <v>601</v>
      </c>
      <c r="R79" s="84"/>
      <c r="S79" s="84"/>
      <c r="T79" s="85">
        <v>16</v>
      </c>
      <c r="U79" s="85">
        <v>9</v>
      </c>
      <c r="V79" s="85"/>
      <c r="W79" s="85"/>
      <c r="X79" s="85"/>
      <c r="Y79" s="85"/>
      <c r="Z79" s="85">
        <v>22</v>
      </c>
      <c r="AA79" s="85">
        <v>13</v>
      </c>
      <c r="AB79" s="85"/>
      <c r="AC79" s="85"/>
      <c r="AD79" s="85"/>
      <c r="AE79" s="85"/>
      <c r="AF79" s="85"/>
      <c r="AG79" s="85"/>
      <c r="AH79" s="85">
        <v>35</v>
      </c>
      <c r="AI79" s="85">
        <v>11</v>
      </c>
      <c r="AJ79" s="85"/>
      <c r="AK79" s="85"/>
      <c r="AL79" s="85"/>
      <c r="AM79" s="85"/>
      <c r="AN79" s="85"/>
      <c r="AO79" s="85"/>
      <c r="AP79" s="85"/>
      <c r="AQ79" s="85"/>
      <c r="AR79" s="85">
        <v>33</v>
      </c>
      <c r="AS79" s="85">
        <v>17</v>
      </c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>
        <v>43</v>
      </c>
      <c r="BE79" s="85">
        <v>26</v>
      </c>
      <c r="BF79" s="86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>
        <v>27</v>
      </c>
      <c r="BS79" s="85">
        <v>13</v>
      </c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>
        <v>37</v>
      </c>
      <c r="CI79" s="85">
        <v>15</v>
      </c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>
        <v>41</v>
      </c>
      <c r="DA79" s="85">
        <v>16</v>
      </c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>
        <v>36</v>
      </c>
      <c r="DU79" s="85">
        <v>16</v>
      </c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6"/>
      <c r="EO79" s="85"/>
      <c r="EP79" s="85"/>
      <c r="EQ79" s="85"/>
      <c r="ER79" s="85"/>
      <c r="ES79" s="85"/>
      <c r="ET79" s="85"/>
      <c r="EU79" s="85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27"/>
      <c r="GQ79" s="27">
        <f t="shared" si="21"/>
        <v>16</v>
      </c>
      <c r="GR79" s="27">
        <f t="shared" si="22"/>
        <v>22</v>
      </c>
      <c r="GS79" s="27">
        <f t="shared" si="23"/>
        <v>35</v>
      </c>
      <c r="GT79" s="27">
        <f t="shared" si="24"/>
        <v>33</v>
      </c>
      <c r="GU79" s="27">
        <f t="shared" si="25"/>
        <v>43</v>
      </c>
      <c r="GV79" s="27">
        <f t="shared" si="26"/>
        <v>27</v>
      </c>
      <c r="GW79" s="27">
        <f t="shared" si="27"/>
        <v>37</v>
      </c>
      <c r="GX79" s="27">
        <f t="shared" si="28"/>
        <v>41</v>
      </c>
      <c r="GY79" s="27">
        <f t="shared" si="29"/>
        <v>36</v>
      </c>
      <c r="GZ79" s="27">
        <f t="shared" si="30"/>
        <v>290</v>
      </c>
      <c r="HA79" s="87" t="str">
        <f>IF(GZ79='Rregjistrimet 9 Vjeçare'!AJ79,"Mire","Gabim")</f>
        <v>Mire</v>
      </c>
      <c r="HB79" s="27">
        <f t="shared" si="31"/>
        <v>9</v>
      </c>
      <c r="HC79" s="27">
        <f t="shared" si="32"/>
        <v>13</v>
      </c>
      <c r="HD79" s="27">
        <f t="shared" si="33"/>
        <v>11</v>
      </c>
      <c r="HE79" s="27">
        <f t="shared" si="34"/>
        <v>17</v>
      </c>
      <c r="HF79" s="27">
        <f t="shared" si="35"/>
        <v>26</v>
      </c>
      <c r="HG79" s="27">
        <f t="shared" si="36"/>
        <v>13</v>
      </c>
      <c r="HH79" s="27">
        <f t="shared" si="37"/>
        <v>15</v>
      </c>
      <c r="HI79" s="27">
        <f t="shared" si="38"/>
        <v>16</v>
      </c>
      <c r="HJ79" s="27">
        <f t="shared" si="39"/>
        <v>16</v>
      </c>
      <c r="HK79" s="27">
        <f t="shared" si="40"/>
        <v>136</v>
      </c>
      <c r="HL79" s="87" t="str">
        <f>IF(HK79='Rregjistrimet 9 Vjeçare'!AK79,"Mire","Gabim")</f>
        <v>Mire</v>
      </c>
    </row>
    <row r="80" spans="1:220" ht="13.5" customHeight="1">
      <c r="A80" s="83" t="s">
        <v>77</v>
      </c>
      <c r="B80" s="35" t="s">
        <v>66</v>
      </c>
      <c r="C80" s="35"/>
      <c r="D80" s="35"/>
      <c r="E80" s="35" t="s">
        <v>310</v>
      </c>
      <c r="F80" s="77" t="s">
        <v>430</v>
      </c>
      <c r="G80" s="35" t="s">
        <v>78</v>
      </c>
      <c r="H80" s="35" t="s">
        <v>78</v>
      </c>
      <c r="I80" s="35" t="s">
        <v>526</v>
      </c>
      <c r="J80" s="35" t="s">
        <v>531</v>
      </c>
      <c r="K80" s="35" t="s">
        <v>608</v>
      </c>
      <c r="L80" s="35" t="s">
        <v>609</v>
      </c>
      <c r="M80" s="35" t="s">
        <v>598</v>
      </c>
      <c r="N80" s="35" t="s">
        <v>599</v>
      </c>
      <c r="O80" s="35" t="s">
        <v>600</v>
      </c>
      <c r="P80" s="35"/>
      <c r="Q80" s="35" t="s">
        <v>601</v>
      </c>
      <c r="R80" s="84"/>
      <c r="S80" s="84"/>
      <c r="T80" s="85">
        <v>6</v>
      </c>
      <c r="U80" s="85">
        <v>3</v>
      </c>
      <c r="V80" s="85"/>
      <c r="W80" s="85"/>
      <c r="X80" s="85"/>
      <c r="Y80" s="85"/>
      <c r="Z80" s="85">
        <v>5</v>
      </c>
      <c r="AA80" s="85">
        <v>5</v>
      </c>
      <c r="AB80" s="85"/>
      <c r="AC80" s="85"/>
      <c r="AD80" s="85"/>
      <c r="AE80" s="85"/>
      <c r="AF80" s="85"/>
      <c r="AG80" s="85"/>
      <c r="AH80" s="85">
        <v>5</v>
      </c>
      <c r="AI80" s="85">
        <v>2</v>
      </c>
      <c r="AJ80" s="85"/>
      <c r="AK80" s="85"/>
      <c r="AL80" s="85"/>
      <c r="AM80" s="85"/>
      <c r="AN80" s="85"/>
      <c r="AO80" s="85"/>
      <c r="AP80" s="85"/>
      <c r="AQ80" s="85"/>
      <c r="AR80" s="85">
        <v>6</v>
      </c>
      <c r="AS80" s="85">
        <v>2</v>
      </c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>
        <v>5</v>
      </c>
      <c r="BE80" s="85">
        <v>3</v>
      </c>
      <c r="BF80" s="86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>
        <v>7</v>
      </c>
      <c r="BS80" s="85">
        <v>5</v>
      </c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>
        <v>9</v>
      </c>
      <c r="CI80" s="85">
        <v>6</v>
      </c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>
        <v>2</v>
      </c>
      <c r="CY80" s="85">
        <v>0</v>
      </c>
      <c r="CZ80" s="85">
        <v>7</v>
      </c>
      <c r="DA80" s="85">
        <v>2</v>
      </c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>
        <v>2</v>
      </c>
      <c r="DS80" s="85">
        <v>1</v>
      </c>
      <c r="DT80" s="85">
        <v>8</v>
      </c>
      <c r="DU80" s="85">
        <v>3</v>
      </c>
      <c r="DV80" s="85">
        <v>1</v>
      </c>
      <c r="DW80" s="85">
        <v>0</v>
      </c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>
        <v>2</v>
      </c>
      <c r="EM80" s="85">
        <v>1</v>
      </c>
      <c r="EN80" s="86"/>
      <c r="EO80" s="85"/>
      <c r="EP80" s="85"/>
      <c r="EQ80" s="85"/>
      <c r="ER80" s="85"/>
      <c r="ES80" s="85"/>
      <c r="ET80" s="85"/>
      <c r="EU80" s="85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27"/>
      <c r="GQ80" s="27">
        <v>6</v>
      </c>
      <c r="GR80" s="27">
        <f t="shared" si="22"/>
        <v>5</v>
      </c>
      <c r="GS80" s="27">
        <f t="shared" si="23"/>
        <v>5</v>
      </c>
      <c r="GT80" s="27">
        <f t="shared" si="24"/>
        <v>6</v>
      </c>
      <c r="GU80" s="27">
        <f t="shared" si="25"/>
        <v>5</v>
      </c>
      <c r="GV80" s="27">
        <f t="shared" si="26"/>
        <v>7</v>
      </c>
      <c r="GW80" s="27">
        <f t="shared" si="27"/>
        <v>11</v>
      </c>
      <c r="GX80" s="27">
        <f t="shared" si="28"/>
        <v>9</v>
      </c>
      <c r="GY80" s="27">
        <v>11</v>
      </c>
      <c r="GZ80" s="27">
        <f t="shared" si="30"/>
        <v>65</v>
      </c>
      <c r="HA80" s="87" t="str">
        <f>IF(GZ80='Rregjistrimet 9 Vjeçare'!AJ80,"Mire","Gabim")</f>
        <v>Mire</v>
      </c>
      <c r="HB80" s="27">
        <f t="shared" si="31"/>
        <v>3</v>
      </c>
      <c r="HC80" s="27">
        <f t="shared" si="32"/>
        <v>5</v>
      </c>
      <c r="HD80" s="27">
        <f t="shared" si="33"/>
        <v>2</v>
      </c>
      <c r="HE80" s="27">
        <f t="shared" si="34"/>
        <v>2</v>
      </c>
      <c r="HF80" s="27">
        <f t="shared" si="35"/>
        <v>3</v>
      </c>
      <c r="HG80" s="27">
        <f t="shared" si="36"/>
        <v>5</v>
      </c>
      <c r="HH80" s="27">
        <f t="shared" si="37"/>
        <v>6</v>
      </c>
      <c r="HI80" s="27">
        <f t="shared" si="38"/>
        <v>3</v>
      </c>
      <c r="HJ80" s="27">
        <f t="shared" si="39"/>
        <v>4</v>
      </c>
      <c r="HK80" s="27">
        <f t="shared" si="40"/>
        <v>33</v>
      </c>
      <c r="HL80" s="87" t="str">
        <f>IF(HK80='Rregjistrimet 9 Vjeçare'!AK80,"Mire","Gabim")</f>
        <v>Mire</v>
      </c>
    </row>
    <row r="81" spans="1:220" ht="13.5" customHeight="1">
      <c r="A81" s="83" t="s">
        <v>77</v>
      </c>
      <c r="B81" s="35" t="s">
        <v>66</v>
      </c>
      <c r="C81" s="35"/>
      <c r="D81" s="35"/>
      <c r="E81" s="35" t="s">
        <v>311</v>
      </c>
      <c r="F81" s="77" t="s">
        <v>431</v>
      </c>
      <c r="G81" s="35" t="s">
        <v>78</v>
      </c>
      <c r="H81" s="35" t="s">
        <v>78</v>
      </c>
      <c r="I81" s="35" t="s">
        <v>526</v>
      </c>
      <c r="J81" s="35" t="s">
        <v>532</v>
      </c>
      <c r="K81" s="35" t="s">
        <v>608</v>
      </c>
      <c r="L81" s="35" t="s">
        <v>609</v>
      </c>
      <c r="M81" s="35" t="s">
        <v>598</v>
      </c>
      <c r="N81" s="35" t="s">
        <v>599</v>
      </c>
      <c r="O81" s="35" t="s">
        <v>600</v>
      </c>
      <c r="P81" s="35"/>
      <c r="Q81" s="35" t="s">
        <v>601</v>
      </c>
      <c r="R81" s="84"/>
      <c r="S81" s="84"/>
      <c r="T81" s="85">
        <v>18</v>
      </c>
      <c r="U81" s="85">
        <v>9</v>
      </c>
      <c r="V81" s="85"/>
      <c r="W81" s="85"/>
      <c r="X81" s="85"/>
      <c r="Y81" s="85"/>
      <c r="Z81" s="85">
        <v>16</v>
      </c>
      <c r="AA81" s="85">
        <v>9</v>
      </c>
      <c r="AB81" s="85"/>
      <c r="AC81" s="85"/>
      <c r="AD81" s="85"/>
      <c r="AE81" s="85"/>
      <c r="AF81" s="85">
        <v>1</v>
      </c>
      <c r="AG81" s="85">
        <v>1</v>
      </c>
      <c r="AH81" s="85">
        <v>22</v>
      </c>
      <c r="AI81" s="85">
        <v>13</v>
      </c>
      <c r="AJ81" s="85"/>
      <c r="AK81" s="85"/>
      <c r="AL81" s="85"/>
      <c r="AM81" s="85"/>
      <c r="AN81" s="85"/>
      <c r="AO81" s="85"/>
      <c r="AP81" s="85"/>
      <c r="AQ81" s="85"/>
      <c r="AR81" s="85">
        <v>12</v>
      </c>
      <c r="AS81" s="85">
        <v>6</v>
      </c>
      <c r="AT81" s="85"/>
      <c r="AU81" s="85"/>
      <c r="AV81" s="85"/>
      <c r="AW81" s="85"/>
      <c r="AX81" s="85"/>
      <c r="AY81" s="85"/>
      <c r="AZ81" s="85"/>
      <c r="BA81" s="85"/>
      <c r="BB81" s="85">
        <v>2</v>
      </c>
      <c r="BC81" s="85">
        <v>0</v>
      </c>
      <c r="BD81" s="85">
        <v>10</v>
      </c>
      <c r="BE81" s="85">
        <v>5</v>
      </c>
      <c r="BF81" s="86"/>
      <c r="BG81" s="85"/>
      <c r="BH81" s="85"/>
      <c r="BI81" s="85"/>
      <c r="BJ81" s="85"/>
      <c r="BK81" s="85"/>
      <c r="BL81" s="85"/>
      <c r="BM81" s="85"/>
      <c r="BN81" s="85"/>
      <c r="BO81" s="85"/>
      <c r="BP81" s="85">
        <v>3</v>
      </c>
      <c r="BQ81" s="85">
        <v>1</v>
      </c>
      <c r="BR81" s="85">
        <v>11</v>
      </c>
      <c r="BS81" s="85">
        <v>5</v>
      </c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>
        <v>4</v>
      </c>
      <c r="CG81" s="85">
        <v>2</v>
      </c>
      <c r="CH81" s="85">
        <v>10</v>
      </c>
      <c r="CI81" s="85">
        <v>9</v>
      </c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>
        <v>5</v>
      </c>
      <c r="CY81" s="85">
        <v>2</v>
      </c>
      <c r="CZ81" s="85">
        <v>10</v>
      </c>
      <c r="DA81" s="85">
        <v>7</v>
      </c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>
        <v>3</v>
      </c>
      <c r="DQ81" s="85">
        <v>0</v>
      </c>
      <c r="DR81" s="85">
        <v>1</v>
      </c>
      <c r="DS81" s="85">
        <v>1</v>
      </c>
      <c r="DT81" s="85">
        <v>12</v>
      </c>
      <c r="DU81" s="85">
        <v>9</v>
      </c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>
        <v>3</v>
      </c>
      <c r="EM81" s="85">
        <v>1</v>
      </c>
      <c r="EN81" s="86"/>
      <c r="EO81" s="85"/>
      <c r="EP81" s="85"/>
      <c r="EQ81" s="85"/>
      <c r="ER81" s="85"/>
      <c r="ES81" s="85"/>
      <c r="ET81" s="85"/>
      <c r="EU81" s="85"/>
      <c r="EV81" s="86"/>
      <c r="EW81" s="86"/>
      <c r="EX81" s="86"/>
      <c r="EY81" s="86"/>
      <c r="EZ81" s="86"/>
      <c r="FA81" s="86"/>
      <c r="FB81" s="86"/>
      <c r="FC81" s="86"/>
      <c r="FD81" s="86">
        <v>1</v>
      </c>
      <c r="FE81" s="86">
        <v>0</v>
      </c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27"/>
      <c r="GQ81" s="27">
        <f t="shared" si="21"/>
        <v>18</v>
      </c>
      <c r="GR81" s="27">
        <f t="shared" si="22"/>
        <v>17</v>
      </c>
      <c r="GS81" s="27">
        <f t="shared" si="23"/>
        <v>22</v>
      </c>
      <c r="GT81" s="27">
        <f t="shared" si="24"/>
        <v>14</v>
      </c>
      <c r="GU81" s="27">
        <f t="shared" si="25"/>
        <v>13</v>
      </c>
      <c r="GV81" s="27">
        <f t="shared" si="26"/>
        <v>15</v>
      </c>
      <c r="GW81" s="27">
        <f t="shared" si="27"/>
        <v>18</v>
      </c>
      <c r="GX81" s="27">
        <f t="shared" si="28"/>
        <v>11</v>
      </c>
      <c r="GY81" s="27">
        <f t="shared" si="29"/>
        <v>16</v>
      </c>
      <c r="GZ81" s="27">
        <f t="shared" si="30"/>
        <v>144</v>
      </c>
      <c r="HA81" s="87" t="str">
        <f>IF(GZ81='Rregjistrimet 9 Vjeçare'!AJ81,"Mire","Gabim")</f>
        <v>Mire</v>
      </c>
      <c r="HB81" s="27">
        <f t="shared" si="31"/>
        <v>9</v>
      </c>
      <c r="HC81" s="27">
        <f t="shared" si="32"/>
        <v>10</v>
      </c>
      <c r="HD81" s="27">
        <f t="shared" si="33"/>
        <v>13</v>
      </c>
      <c r="HE81" s="27">
        <f t="shared" si="34"/>
        <v>6</v>
      </c>
      <c r="HF81" s="27">
        <f t="shared" si="35"/>
        <v>6</v>
      </c>
      <c r="HG81" s="27">
        <f t="shared" si="36"/>
        <v>7</v>
      </c>
      <c r="HH81" s="27">
        <f t="shared" si="37"/>
        <v>11</v>
      </c>
      <c r="HI81" s="27">
        <f t="shared" si="38"/>
        <v>8</v>
      </c>
      <c r="HJ81" s="27">
        <f t="shared" si="39"/>
        <v>10</v>
      </c>
      <c r="HK81" s="27">
        <f t="shared" si="40"/>
        <v>80</v>
      </c>
      <c r="HL81" s="87" t="str">
        <f>IF(HK81='Rregjistrimet 9 Vjeçare'!AK81,"Mire","Gabim")</f>
        <v>Mire</v>
      </c>
    </row>
    <row r="82" spans="1:256" s="88" customFormat="1" ht="13.5" customHeight="1" thickBot="1">
      <c r="A82" s="83" t="s">
        <v>77</v>
      </c>
      <c r="B82" s="35" t="s">
        <v>66</v>
      </c>
      <c r="C82" s="35"/>
      <c r="D82" s="35"/>
      <c r="E82" s="35" t="s">
        <v>312</v>
      </c>
      <c r="F82" s="77" t="s">
        <v>431</v>
      </c>
      <c r="G82" s="35" t="s">
        <v>78</v>
      </c>
      <c r="H82" s="35" t="s">
        <v>78</v>
      </c>
      <c r="I82" s="35" t="s">
        <v>526</v>
      </c>
      <c r="J82" s="35" t="s">
        <v>533</v>
      </c>
      <c r="K82" s="35" t="s">
        <v>608</v>
      </c>
      <c r="L82" s="35" t="s">
        <v>609</v>
      </c>
      <c r="M82" s="35" t="s">
        <v>598</v>
      </c>
      <c r="N82" s="35" t="s">
        <v>599</v>
      </c>
      <c r="O82" s="35" t="s">
        <v>604</v>
      </c>
      <c r="P82" s="35" t="s">
        <v>311</v>
      </c>
      <c r="Q82" s="35" t="s">
        <v>601</v>
      </c>
      <c r="R82" s="84"/>
      <c r="S82" s="84"/>
      <c r="T82" s="85">
        <v>2</v>
      </c>
      <c r="U82" s="85">
        <v>1</v>
      </c>
      <c r="V82" s="85"/>
      <c r="W82" s="85"/>
      <c r="X82" s="85"/>
      <c r="Y82" s="85"/>
      <c r="Z82" s="85">
        <v>1</v>
      </c>
      <c r="AA82" s="85">
        <v>1</v>
      </c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>
        <v>1</v>
      </c>
      <c r="AS82" s="85">
        <v>1</v>
      </c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>
        <v>1</v>
      </c>
      <c r="BE82" s="85">
        <v>1</v>
      </c>
      <c r="BF82" s="86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>
        <v>1</v>
      </c>
      <c r="BS82" s="85">
        <v>0</v>
      </c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>
        <v>1</v>
      </c>
      <c r="CI82" s="85">
        <v>0</v>
      </c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>
        <v>1</v>
      </c>
      <c r="DC82" s="85">
        <v>1</v>
      </c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>
        <v>2</v>
      </c>
      <c r="DU82" s="85">
        <v>0</v>
      </c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>
        <v>2</v>
      </c>
      <c r="EM82" s="85">
        <v>1</v>
      </c>
      <c r="EN82" s="86"/>
      <c r="EO82" s="85"/>
      <c r="EP82" s="85"/>
      <c r="EQ82" s="85"/>
      <c r="ER82" s="85"/>
      <c r="ES82" s="85"/>
      <c r="ET82" s="85"/>
      <c r="EU82" s="85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27"/>
      <c r="GQ82" s="27">
        <f t="shared" si="21"/>
        <v>2</v>
      </c>
      <c r="GR82" s="27">
        <f t="shared" si="22"/>
        <v>1</v>
      </c>
      <c r="GS82" s="27">
        <f t="shared" si="23"/>
        <v>0</v>
      </c>
      <c r="GT82" s="27">
        <f t="shared" si="24"/>
        <v>1</v>
      </c>
      <c r="GU82" s="27">
        <f t="shared" si="25"/>
        <v>1</v>
      </c>
      <c r="GV82" s="27">
        <f t="shared" si="26"/>
        <v>1</v>
      </c>
      <c r="GW82" s="27">
        <f t="shared" si="27"/>
        <v>1</v>
      </c>
      <c r="GX82" s="27">
        <f t="shared" si="28"/>
        <v>0</v>
      </c>
      <c r="GY82" s="27">
        <f t="shared" si="29"/>
        <v>5</v>
      </c>
      <c r="GZ82" s="27">
        <f t="shared" si="30"/>
        <v>12</v>
      </c>
      <c r="HA82" s="87" t="str">
        <f>IF(GZ82='Rregjistrimet 9 Vjeçare'!AJ82,"Mire","Gabim")</f>
        <v>Mire</v>
      </c>
      <c r="HB82" s="27">
        <f t="shared" si="31"/>
        <v>1</v>
      </c>
      <c r="HC82" s="27">
        <f t="shared" si="32"/>
        <v>1</v>
      </c>
      <c r="HD82" s="27">
        <f t="shared" si="33"/>
        <v>0</v>
      </c>
      <c r="HE82" s="27">
        <f t="shared" si="34"/>
        <v>1</v>
      </c>
      <c r="HF82" s="27">
        <f t="shared" si="35"/>
        <v>1</v>
      </c>
      <c r="HG82" s="27">
        <f t="shared" si="36"/>
        <v>0</v>
      </c>
      <c r="HH82" s="27">
        <f t="shared" si="37"/>
        <v>0</v>
      </c>
      <c r="HI82" s="27">
        <f t="shared" si="38"/>
        <v>0</v>
      </c>
      <c r="HJ82" s="27">
        <f t="shared" si="39"/>
        <v>2</v>
      </c>
      <c r="HK82" s="27">
        <f t="shared" si="40"/>
        <v>6</v>
      </c>
      <c r="HL82" s="87" t="str">
        <f>IF(HK82='Rregjistrimet 9 Vjeçare'!AK82,"Mire","Gabim")</f>
        <v>Mire</v>
      </c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20" ht="13.5" customHeight="1">
      <c r="A83" s="83" t="s">
        <v>77</v>
      </c>
      <c r="B83" s="35" t="s">
        <v>66</v>
      </c>
      <c r="C83" s="35"/>
      <c r="D83" s="35"/>
      <c r="E83" s="35" t="s">
        <v>313</v>
      </c>
      <c r="F83" s="77" t="s">
        <v>432</v>
      </c>
      <c r="G83" s="35" t="s">
        <v>78</v>
      </c>
      <c r="H83" s="35" t="s">
        <v>78</v>
      </c>
      <c r="I83" s="35" t="s">
        <v>534</v>
      </c>
      <c r="J83" s="35" t="s">
        <v>535</v>
      </c>
      <c r="K83" s="35" t="s">
        <v>608</v>
      </c>
      <c r="L83" s="35" t="s">
        <v>609</v>
      </c>
      <c r="M83" s="35" t="s">
        <v>598</v>
      </c>
      <c r="N83" s="35" t="s">
        <v>599</v>
      </c>
      <c r="O83" s="35" t="s">
        <v>600</v>
      </c>
      <c r="P83" s="35"/>
      <c r="Q83" s="35" t="s">
        <v>601</v>
      </c>
      <c r="R83" s="84"/>
      <c r="S83" s="84"/>
      <c r="T83" s="85">
        <v>2</v>
      </c>
      <c r="U83" s="85">
        <v>2</v>
      </c>
      <c r="V83" s="85"/>
      <c r="W83" s="85"/>
      <c r="X83" s="85">
        <v>1</v>
      </c>
      <c r="Y83" s="85">
        <v>1</v>
      </c>
      <c r="Z83" s="85">
        <v>1</v>
      </c>
      <c r="AA83" s="85">
        <v>1</v>
      </c>
      <c r="AB83" s="85"/>
      <c r="AC83" s="85"/>
      <c r="AD83" s="85"/>
      <c r="AE83" s="85"/>
      <c r="AF83" s="85">
        <v>2</v>
      </c>
      <c r="AG83" s="85">
        <v>1</v>
      </c>
      <c r="AH83" s="85">
        <v>1</v>
      </c>
      <c r="AI83" s="85">
        <v>1</v>
      </c>
      <c r="AJ83" s="85"/>
      <c r="AK83" s="85"/>
      <c r="AL83" s="85"/>
      <c r="AM83" s="85"/>
      <c r="AN83" s="85"/>
      <c r="AO83" s="85"/>
      <c r="AP83" s="85">
        <v>2</v>
      </c>
      <c r="AQ83" s="85">
        <v>0</v>
      </c>
      <c r="AR83" s="85">
        <v>1</v>
      </c>
      <c r="AS83" s="85">
        <v>0</v>
      </c>
      <c r="AT83" s="85"/>
      <c r="AU83" s="85"/>
      <c r="AV83" s="85"/>
      <c r="AW83" s="85"/>
      <c r="AX83" s="85"/>
      <c r="AY83" s="85"/>
      <c r="AZ83" s="85"/>
      <c r="BA83" s="85"/>
      <c r="BB83" s="85">
        <v>2</v>
      </c>
      <c r="BC83" s="85">
        <v>1</v>
      </c>
      <c r="BD83" s="85">
        <v>1</v>
      </c>
      <c r="BE83" s="85">
        <v>0</v>
      </c>
      <c r="BF83" s="86"/>
      <c r="BG83" s="85"/>
      <c r="BH83" s="85"/>
      <c r="BI83" s="85"/>
      <c r="BJ83" s="85"/>
      <c r="BK83" s="85"/>
      <c r="BL83" s="85"/>
      <c r="BM83" s="85"/>
      <c r="BN83" s="85"/>
      <c r="BO83" s="85"/>
      <c r="BP83" s="85">
        <v>2</v>
      </c>
      <c r="BQ83" s="85">
        <v>1</v>
      </c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>
        <v>1</v>
      </c>
      <c r="CE83" s="85">
        <v>0</v>
      </c>
      <c r="CF83" s="85">
        <v>7</v>
      </c>
      <c r="CG83" s="85">
        <v>3</v>
      </c>
      <c r="CH83" s="85">
        <v>2</v>
      </c>
      <c r="CI83" s="85">
        <v>2</v>
      </c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>
        <v>1</v>
      </c>
      <c r="CW83" s="85">
        <v>0</v>
      </c>
      <c r="CX83" s="85">
        <v>2</v>
      </c>
      <c r="CY83" s="85">
        <v>0</v>
      </c>
      <c r="CZ83" s="85">
        <v>1</v>
      </c>
      <c r="DA83" s="85">
        <v>1</v>
      </c>
      <c r="DB83" s="85">
        <v>1</v>
      </c>
      <c r="DC83" s="85">
        <v>0</v>
      </c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>
        <v>1</v>
      </c>
      <c r="DQ83" s="85">
        <v>1</v>
      </c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>
        <v>4</v>
      </c>
      <c r="EK83" s="85">
        <v>3</v>
      </c>
      <c r="EL83" s="85">
        <v>2</v>
      </c>
      <c r="EM83" s="85">
        <v>0</v>
      </c>
      <c r="EN83" s="86"/>
      <c r="EO83" s="85"/>
      <c r="EP83" s="85"/>
      <c r="EQ83" s="85"/>
      <c r="ER83" s="85"/>
      <c r="ES83" s="85"/>
      <c r="ET83" s="85"/>
      <c r="EU83" s="85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27"/>
      <c r="GQ83" s="27">
        <f t="shared" si="21"/>
        <v>3</v>
      </c>
      <c r="GR83" s="27">
        <f t="shared" si="22"/>
        <v>3</v>
      </c>
      <c r="GS83" s="27">
        <f t="shared" si="23"/>
        <v>3</v>
      </c>
      <c r="GT83" s="27">
        <f t="shared" si="24"/>
        <v>3</v>
      </c>
      <c r="GU83" s="27">
        <f t="shared" si="25"/>
        <v>4</v>
      </c>
      <c r="GV83" s="27">
        <f t="shared" si="26"/>
        <v>8</v>
      </c>
      <c r="GW83" s="27">
        <f t="shared" si="27"/>
        <v>5</v>
      </c>
      <c r="GX83" s="27">
        <f t="shared" si="28"/>
        <v>5</v>
      </c>
      <c r="GY83" s="27">
        <f t="shared" si="29"/>
        <v>3</v>
      </c>
      <c r="GZ83" s="27">
        <f t="shared" si="30"/>
        <v>37</v>
      </c>
      <c r="HA83" s="87" t="str">
        <f>IF(GZ83='Rregjistrimet 9 Vjeçare'!AJ83,"Mire","Gabim")</f>
        <v>Mire</v>
      </c>
      <c r="HB83" s="27">
        <f t="shared" si="31"/>
        <v>3</v>
      </c>
      <c r="HC83" s="27">
        <f t="shared" si="32"/>
        <v>2</v>
      </c>
      <c r="HD83" s="27">
        <f t="shared" si="33"/>
        <v>1</v>
      </c>
      <c r="HE83" s="27">
        <f t="shared" si="34"/>
        <v>1</v>
      </c>
      <c r="HF83" s="27">
        <f t="shared" si="35"/>
        <v>1</v>
      </c>
      <c r="HG83" s="27">
        <f t="shared" si="36"/>
        <v>3</v>
      </c>
      <c r="HH83" s="27">
        <v>2</v>
      </c>
      <c r="HI83" s="27">
        <f t="shared" si="38"/>
        <v>4</v>
      </c>
      <c r="HJ83" s="27">
        <v>1</v>
      </c>
      <c r="HK83" s="27">
        <f t="shared" si="40"/>
        <v>18</v>
      </c>
      <c r="HL83" s="87" t="str">
        <f>IF(HK83='Rregjistrimet 9 Vjeçare'!AK83,"Mire","Gabim")</f>
        <v>Mire</v>
      </c>
    </row>
    <row r="84" spans="1:220" ht="13.5" customHeight="1">
      <c r="A84" s="83" t="s">
        <v>77</v>
      </c>
      <c r="B84" s="35" t="s">
        <v>66</v>
      </c>
      <c r="C84" s="35"/>
      <c r="D84" s="35"/>
      <c r="E84" s="35" t="s">
        <v>314</v>
      </c>
      <c r="F84" s="77" t="s">
        <v>432</v>
      </c>
      <c r="G84" s="35" t="s">
        <v>78</v>
      </c>
      <c r="H84" s="35" t="s">
        <v>78</v>
      </c>
      <c r="I84" s="35" t="s">
        <v>534</v>
      </c>
      <c r="J84" s="35" t="s">
        <v>536</v>
      </c>
      <c r="K84" s="35" t="s">
        <v>608</v>
      </c>
      <c r="L84" s="35" t="s">
        <v>609</v>
      </c>
      <c r="M84" s="35" t="s">
        <v>598</v>
      </c>
      <c r="N84" s="35" t="s">
        <v>67</v>
      </c>
      <c r="O84" s="35" t="s">
        <v>604</v>
      </c>
      <c r="P84" s="35" t="s">
        <v>313</v>
      </c>
      <c r="Q84" s="35" t="s">
        <v>601</v>
      </c>
      <c r="R84" s="84"/>
      <c r="S84" s="84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>
        <v>1</v>
      </c>
      <c r="BC84" s="85">
        <v>0</v>
      </c>
      <c r="BD84" s="85"/>
      <c r="BE84" s="85"/>
      <c r="BF84" s="86"/>
      <c r="BG84" s="85"/>
      <c r="BH84" s="85"/>
      <c r="BI84" s="85"/>
      <c r="BJ84" s="85"/>
      <c r="BK84" s="85"/>
      <c r="BL84" s="85"/>
      <c r="BM84" s="85"/>
      <c r="BN84" s="85">
        <v>2</v>
      </c>
      <c r="BO84" s="85">
        <v>2</v>
      </c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6"/>
      <c r="EO84" s="85"/>
      <c r="EP84" s="85"/>
      <c r="EQ84" s="85"/>
      <c r="ER84" s="85"/>
      <c r="ES84" s="85"/>
      <c r="ET84" s="85"/>
      <c r="EU84" s="85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27"/>
      <c r="GQ84" s="27">
        <f t="shared" si="21"/>
        <v>0</v>
      </c>
      <c r="GR84" s="27">
        <f t="shared" si="22"/>
        <v>0</v>
      </c>
      <c r="GS84" s="27">
        <f t="shared" si="23"/>
        <v>0</v>
      </c>
      <c r="GT84" s="27">
        <f t="shared" si="24"/>
        <v>3</v>
      </c>
      <c r="GU84" s="27">
        <f t="shared" si="25"/>
        <v>0</v>
      </c>
      <c r="GV84" s="27">
        <f t="shared" si="26"/>
        <v>0</v>
      </c>
      <c r="GW84" s="27">
        <f t="shared" si="27"/>
        <v>0</v>
      </c>
      <c r="GX84" s="27">
        <f t="shared" si="28"/>
        <v>0</v>
      </c>
      <c r="GY84" s="27">
        <f t="shared" si="29"/>
        <v>0</v>
      </c>
      <c r="GZ84" s="27">
        <f t="shared" si="30"/>
        <v>3</v>
      </c>
      <c r="HA84" s="87" t="str">
        <f>IF(GZ84='Rregjistrimet 9 Vjeçare'!AJ84,"Mire","Gabim")</f>
        <v>Mire</v>
      </c>
      <c r="HB84" s="27">
        <f t="shared" si="31"/>
        <v>0</v>
      </c>
      <c r="HC84" s="27">
        <f t="shared" si="32"/>
        <v>0</v>
      </c>
      <c r="HD84" s="27">
        <f t="shared" si="33"/>
        <v>0</v>
      </c>
      <c r="HE84" s="27">
        <f t="shared" si="34"/>
        <v>2</v>
      </c>
      <c r="HF84" s="27">
        <f t="shared" si="35"/>
        <v>0</v>
      </c>
      <c r="HG84" s="27">
        <f t="shared" si="36"/>
        <v>0</v>
      </c>
      <c r="HH84" s="27">
        <f t="shared" si="37"/>
        <v>0</v>
      </c>
      <c r="HI84" s="27">
        <f t="shared" si="38"/>
        <v>0</v>
      </c>
      <c r="HJ84" s="27">
        <f t="shared" si="39"/>
        <v>0</v>
      </c>
      <c r="HK84" s="27">
        <f t="shared" si="40"/>
        <v>2</v>
      </c>
      <c r="HL84" s="87" t="str">
        <f>IF(HK84='Rregjistrimet 9 Vjeçare'!AK84,"Mire","Gabim")</f>
        <v>Mire</v>
      </c>
    </row>
    <row r="85" spans="1:220" ht="13.5" customHeight="1">
      <c r="A85" s="83" t="s">
        <v>77</v>
      </c>
      <c r="B85" s="35" t="s">
        <v>66</v>
      </c>
      <c r="C85" s="35"/>
      <c r="D85" s="35"/>
      <c r="E85" s="35" t="s">
        <v>315</v>
      </c>
      <c r="F85" s="77" t="s">
        <v>433</v>
      </c>
      <c r="G85" s="35" t="s">
        <v>78</v>
      </c>
      <c r="H85" s="35" t="s">
        <v>78</v>
      </c>
      <c r="I85" s="35" t="s">
        <v>534</v>
      </c>
      <c r="J85" s="35" t="s">
        <v>537</v>
      </c>
      <c r="K85" s="35" t="s">
        <v>608</v>
      </c>
      <c r="L85" s="35" t="s">
        <v>609</v>
      </c>
      <c r="M85" s="35" t="s">
        <v>598</v>
      </c>
      <c r="N85" s="35" t="s">
        <v>599</v>
      </c>
      <c r="O85" s="35" t="s">
        <v>600</v>
      </c>
      <c r="P85" s="35"/>
      <c r="Q85" s="35" t="s">
        <v>601</v>
      </c>
      <c r="R85" s="84"/>
      <c r="S85" s="84"/>
      <c r="T85" s="85">
        <v>2</v>
      </c>
      <c r="U85" s="85">
        <v>2</v>
      </c>
      <c r="V85" s="85"/>
      <c r="W85" s="85"/>
      <c r="X85" s="85"/>
      <c r="Y85" s="85"/>
      <c r="Z85" s="85"/>
      <c r="AA85" s="85"/>
      <c r="AB85" s="85"/>
      <c r="AC85" s="85"/>
      <c r="AD85" s="85">
        <v>1</v>
      </c>
      <c r="AE85" s="85">
        <v>0</v>
      </c>
      <c r="AF85" s="85"/>
      <c r="AG85" s="85"/>
      <c r="AH85" s="85"/>
      <c r="AI85" s="85"/>
      <c r="AJ85" s="85">
        <v>1</v>
      </c>
      <c r="AK85" s="85">
        <v>0</v>
      </c>
      <c r="AL85" s="85"/>
      <c r="AM85" s="85"/>
      <c r="AN85" s="85"/>
      <c r="AO85" s="85"/>
      <c r="AP85" s="85"/>
      <c r="AQ85" s="85"/>
      <c r="AR85" s="85">
        <v>2</v>
      </c>
      <c r="AS85" s="85">
        <v>0</v>
      </c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6"/>
      <c r="BG85" s="85"/>
      <c r="BH85" s="85"/>
      <c r="BI85" s="85"/>
      <c r="BJ85" s="85"/>
      <c r="BK85" s="85"/>
      <c r="BL85" s="85"/>
      <c r="BM85" s="85"/>
      <c r="BN85" s="85"/>
      <c r="BO85" s="85"/>
      <c r="BP85" s="85">
        <v>2</v>
      </c>
      <c r="BQ85" s="85">
        <v>1</v>
      </c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>
        <v>1</v>
      </c>
      <c r="CE85" s="85">
        <v>0</v>
      </c>
      <c r="CF85" s="85">
        <v>2</v>
      </c>
      <c r="CG85" s="85">
        <v>2</v>
      </c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>
        <v>1</v>
      </c>
      <c r="CW85" s="85">
        <v>1</v>
      </c>
      <c r="CX85" s="85">
        <v>4</v>
      </c>
      <c r="CY85" s="85">
        <v>0</v>
      </c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>
        <v>1</v>
      </c>
      <c r="DQ85" s="85">
        <v>1</v>
      </c>
      <c r="DR85" s="85">
        <v>3</v>
      </c>
      <c r="DS85" s="85">
        <v>0</v>
      </c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>
        <v>2</v>
      </c>
      <c r="EK85" s="85">
        <v>1</v>
      </c>
      <c r="EL85" s="85">
        <v>5</v>
      </c>
      <c r="EM85" s="85">
        <v>4</v>
      </c>
      <c r="EN85" s="86"/>
      <c r="EO85" s="85"/>
      <c r="EP85" s="85"/>
      <c r="EQ85" s="85"/>
      <c r="ER85" s="85"/>
      <c r="ES85" s="85"/>
      <c r="ET85" s="85"/>
      <c r="EU85" s="85"/>
      <c r="EV85" s="86"/>
      <c r="EW85" s="86"/>
      <c r="EX85" s="86"/>
      <c r="EY85" s="86"/>
      <c r="EZ85" s="86"/>
      <c r="FA85" s="86"/>
      <c r="FB85" s="86"/>
      <c r="FC85" s="86"/>
      <c r="FD85" s="86">
        <v>2</v>
      </c>
      <c r="FE85" s="86">
        <v>2</v>
      </c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>
        <v>2</v>
      </c>
      <c r="FW85" s="86">
        <v>0</v>
      </c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27"/>
      <c r="GQ85" s="27">
        <f t="shared" si="21"/>
        <v>3</v>
      </c>
      <c r="GR85" s="27">
        <f t="shared" si="22"/>
        <v>0</v>
      </c>
      <c r="GS85" s="27">
        <f t="shared" si="23"/>
        <v>0</v>
      </c>
      <c r="GT85" s="27">
        <f t="shared" si="24"/>
        <v>3</v>
      </c>
      <c r="GU85" s="27">
        <f t="shared" si="25"/>
        <v>3</v>
      </c>
      <c r="GV85" s="27">
        <f t="shared" si="26"/>
        <v>3</v>
      </c>
      <c r="GW85" s="27">
        <f t="shared" si="27"/>
        <v>5</v>
      </c>
      <c r="GX85" s="27">
        <f t="shared" si="28"/>
        <v>5</v>
      </c>
      <c r="GY85" s="27">
        <f t="shared" si="29"/>
        <v>9</v>
      </c>
      <c r="GZ85" s="27">
        <f t="shared" si="30"/>
        <v>31</v>
      </c>
      <c r="HA85" s="87" t="str">
        <f>IF(GZ85='Rregjistrimet 9 Vjeçare'!AJ85,"Mire","Gabim")</f>
        <v>Mire</v>
      </c>
      <c r="HB85" s="27">
        <f t="shared" si="31"/>
        <v>2</v>
      </c>
      <c r="HC85" s="27">
        <f t="shared" si="32"/>
        <v>0</v>
      </c>
      <c r="HD85" s="27">
        <f t="shared" si="33"/>
        <v>0</v>
      </c>
      <c r="HE85" s="27">
        <f t="shared" si="34"/>
        <v>0</v>
      </c>
      <c r="HF85" s="27">
        <f t="shared" si="35"/>
        <v>1</v>
      </c>
      <c r="HG85" s="27">
        <f t="shared" si="36"/>
        <v>3</v>
      </c>
      <c r="HH85" s="27">
        <f t="shared" si="37"/>
        <v>1</v>
      </c>
      <c r="HI85" s="27">
        <f t="shared" si="38"/>
        <v>1</v>
      </c>
      <c r="HJ85" s="27">
        <f t="shared" si="39"/>
        <v>6</v>
      </c>
      <c r="HK85" s="27">
        <f t="shared" si="40"/>
        <v>14</v>
      </c>
      <c r="HL85" s="87" t="str">
        <f>IF(HK85='Rregjistrimet 9 Vjeçare'!AK85,"Mire","Gabim")</f>
        <v>Mire</v>
      </c>
    </row>
    <row r="86" spans="1:256" s="88" customFormat="1" ht="13.5" customHeight="1" thickBot="1">
      <c r="A86" s="83" t="s">
        <v>77</v>
      </c>
      <c r="B86" s="35" t="s">
        <v>66</v>
      </c>
      <c r="C86" s="35"/>
      <c r="D86" s="35"/>
      <c r="E86" s="35" t="s">
        <v>316</v>
      </c>
      <c r="F86" s="77" t="s">
        <v>433</v>
      </c>
      <c r="G86" s="35" t="s">
        <v>78</v>
      </c>
      <c r="H86" s="35" t="s">
        <v>78</v>
      </c>
      <c r="I86" s="35" t="s">
        <v>534</v>
      </c>
      <c r="J86" s="35" t="s">
        <v>538</v>
      </c>
      <c r="K86" s="35" t="s">
        <v>608</v>
      </c>
      <c r="L86" s="35" t="s">
        <v>609</v>
      </c>
      <c r="M86" s="35" t="s">
        <v>598</v>
      </c>
      <c r="N86" s="35" t="s">
        <v>67</v>
      </c>
      <c r="O86" s="35" t="s">
        <v>604</v>
      </c>
      <c r="P86" s="35" t="s">
        <v>315</v>
      </c>
      <c r="Q86" s="35" t="s">
        <v>601</v>
      </c>
      <c r="R86" s="84"/>
      <c r="S86" s="84"/>
      <c r="T86" s="85">
        <v>3</v>
      </c>
      <c r="U86" s="85">
        <v>2</v>
      </c>
      <c r="V86" s="85"/>
      <c r="W86" s="85"/>
      <c r="X86" s="85"/>
      <c r="Y86" s="85"/>
      <c r="Z86" s="85">
        <v>1</v>
      </c>
      <c r="AA86" s="85">
        <v>1</v>
      </c>
      <c r="AB86" s="85"/>
      <c r="AC86" s="85"/>
      <c r="AD86" s="85"/>
      <c r="AE86" s="85"/>
      <c r="AF86" s="85">
        <v>2</v>
      </c>
      <c r="AG86" s="85">
        <v>0</v>
      </c>
      <c r="AH86" s="85">
        <v>1</v>
      </c>
      <c r="AI86" s="85">
        <v>0</v>
      </c>
      <c r="AJ86" s="85"/>
      <c r="AK86" s="85"/>
      <c r="AL86" s="85"/>
      <c r="AM86" s="85"/>
      <c r="AN86" s="85"/>
      <c r="AO86" s="85"/>
      <c r="AP86" s="85">
        <v>1</v>
      </c>
      <c r="AQ86" s="85">
        <v>1</v>
      </c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>
        <v>2</v>
      </c>
      <c r="BE86" s="85">
        <v>0</v>
      </c>
      <c r="BF86" s="86"/>
      <c r="BG86" s="85"/>
      <c r="BH86" s="85"/>
      <c r="BI86" s="85"/>
      <c r="BJ86" s="85"/>
      <c r="BK86" s="85"/>
      <c r="BL86" s="85"/>
      <c r="BM86" s="85"/>
      <c r="BN86" s="85"/>
      <c r="BO86" s="85"/>
      <c r="BP86" s="85">
        <v>1</v>
      </c>
      <c r="BQ86" s="85">
        <v>1</v>
      </c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6"/>
      <c r="EO86" s="85"/>
      <c r="EP86" s="85"/>
      <c r="EQ86" s="85"/>
      <c r="ER86" s="85"/>
      <c r="ES86" s="85"/>
      <c r="ET86" s="85"/>
      <c r="EU86" s="85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27"/>
      <c r="GQ86" s="27">
        <f t="shared" si="21"/>
        <v>3</v>
      </c>
      <c r="GR86" s="27">
        <f t="shared" si="22"/>
        <v>3</v>
      </c>
      <c r="GS86" s="27">
        <f t="shared" si="23"/>
        <v>2</v>
      </c>
      <c r="GT86" s="27">
        <f t="shared" si="24"/>
        <v>0</v>
      </c>
      <c r="GU86" s="27">
        <f t="shared" si="25"/>
        <v>3</v>
      </c>
      <c r="GV86" s="27">
        <f t="shared" si="26"/>
        <v>0</v>
      </c>
      <c r="GW86" s="27">
        <f t="shared" si="27"/>
        <v>0</v>
      </c>
      <c r="GX86" s="27">
        <f t="shared" si="28"/>
        <v>0</v>
      </c>
      <c r="GY86" s="27">
        <f t="shared" si="29"/>
        <v>0</v>
      </c>
      <c r="GZ86" s="27">
        <f t="shared" si="30"/>
        <v>11</v>
      </c>
      <c r="HA86" s="87" t="str">
        <f>IF(GZ86='Rregjistrimet 9 Vjeçare'!AJ86,"Mire","Gabim")</f>
        <v>Mire</v>
      </c>
      <c r="HB86" s="27">
        <f t="shared" si="31"/>
        <v>2</v>
      </c>
      <c r="HC86" s="27">
        <f t="shared" si="32"/>
        <v>1</v>
      </c>
      <c r="HD86" s="27">
        <f t="shared" si="33"/>
        <v>1</v>
      </c>
      <c r="HE86" s="27">
        <f t="shared" si="34"/>
        <v>0</v>
      </c>
      <c r="HF86" s="27">
        <f t="shared" si="35"/>
        <v>1</v>
      </c>
      <c r="HG86" s="27">
        <f t="shared" si="36"/>
        <v>0</v>
      </c>
      <c r="HH86" s="27">
        <f t="shared" si="37"/>
        <v>0</v>
      </c>
      <c r="HI86" s="27">
        <f t="shared" si="38"/>
        <v>0</v>
      </c>
      <c r="HJ86" s="27">
        <f t="shared" si="39"/>
        <v>0</v>
      </c>
      <c r="HK86" s="27">
        <f t="shared" si="40"/>
        <v>5</v>
      </c>
      <c r="HL86" s="87" t="str">
        <f>IF(HK86='Rregjistrimet 9 Vjeçare'!AK86,"Mire","Gabim")</f>
        <v>Mire</v>
      </c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20" ht="13.5" customHeight="1">
      <c r="A87" s="83" t="s">
        <v>77</v>
      </c>
      <c r="B87" s="35" t="s">
        <v>66</v>
      </c>
      <c r="C87" s="35"/>
      <c r="D87" s="35"/>
      <c r="E87" s="35" t="s">
        <v>317</v>
      </c>
      <c r="F87" s="77" t="s">
        <v>434</v>
      </c>
      <c r="G87" s="35" t="s">
        <v>78</v>
      </c>
      <c r="H87" s="35" t="s">
        <v>78</v>
      </c>
      <c r="I87" s="35" t="s">
        <v>539</v>
      </c>
      <c r="J87" s="35" t="s">
        <v>540</v>
      </c>
      <c r="K87" s="35" t="s">
        <v>608</v>
      </c>
      <c r="L87" s="35" t="s">
        <v>609</v>
      </c>
      <c r="M87" s="35" t="s">
        <v>598</v>
      </c>
      <c r="N87" s="35" t="s">
        <v>599</v>
      </c>
      <c r="O87" s="35" t="s">
        <v>604</v>
      </c>
      <c r="P87" s="35" t="s">
        <v>611</v>
      </c>
      <c r="Q87" s="35" t="s">
        <v>601</v>
      </c>
      <c r="R87" s="84"/>
      <c r="S87" s="84"/>
      <c r="T87" s="85">
        <v>5</v>
      </c>
      <c r="U87" s="85">
        <v>2</v>
      </c>
      <c r="V87" s="85"/>
      <c r="W87" s="85"/>
      <c r="X87" s="85"/>
      <c r="Y87" s="85"/>
      <c r="Z87" s="85">
        <v>6</v>
      </c>
      <c r="AA87" s="85">
        <v>2</v>
      </c>
      <c r="AB87" s="85"/>
      <c r="AC87" s="85"/>
      <c r="AD87" s="85"/>
      <c r="AE87" s="85"/>
      <c r="AF87" s="85"/>
      <c r="AG87" s="85"/>
      <c r="AH87" s="85">
        <v>6</v>
      </c>
      <c r="AI87" s="85">
        <v>3</v>
      </c>
      <c r="AJ87" s="85"/>
      <c r="AK87" s="85"/>
      <c r="AL87" s="85"/>
      <c r="AM87" s="85"/>
      <c r="AN87" s="85"/>
      <c r="AO87" s="85"/>
      <c r="AP87" s="85"/>
      <c r="AQ87" s="85"/>
      <c r="AR87" s="85">
        <v>4</v>
      </c>
      <c r="AS87" s="85">
        <v>2</v>
      </c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>
        <v>3</v>
      </c>
      <c r="BE87" s="85">
        <v>1</v>
      </c>
      <c r="BF87" s="86"/>
      <c r="BG87" s="85"/>
      <c r="BH87" s="85"/>
      <c r="BI87" s="85"/>
      <c r="BJ87" s="85"/>
      <c r="BK87" s="85"/>
      <c r="BL87" s="85"/>
      <c r="BM87" s="85"/>
      <c r="BN87" s="85"/>
      <c r="BO87" s="85"/>
      <c r="BP87" s="85">
        <v>2</v>
      </c>
      <c r="BQ87" s="85">
        <v>0</v>
      </c>
      <c r="BR87" s="85">
        <v>9</v>
      </c>
      <c r="BS87" s="85">
        <v>3</v>
      </c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>
        <v>3</v>
      </c>
      <c r="CG87" s="85">
        <v>0</v>
      </c>
      <c r="CH87" s="85">
        <v>8</v>
      </c>
      <c r="CI87" s="85">
        <v>3</v>
      </c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>
        <v>1</v>
      </c>
      <c r="CY87" s="85">
        <v>0</v>
      </c>
      <c r="CZ87" s="85">
        <v>7</v>
      </c>
      <c r="DA87" s="85">
        <v>3</v>
      </c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>
        <v>1</v>
      </c>
      <c r="DS87" s="85">
        <v>0</v>
      </c>
      <c r="DT87" s="85">
        <v>7</v>
      </c>
      <c r="DU87" s="85">
        <v>4</v>
      </c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6"/>
      <c r="EO87" s="85"/>
      <c r="EP87" s="85"/>
      <c r="EQ87" s="85"/>
      <c r="ER87" s="85"/>
      <c r="ES87" s="85"/>
      <c r="ET87" s="85"/>
      <c r="EU87" s="85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27"/>
      <c r="GQ87" s="27">
        <f t="shared" si="21"/>
        <v>5</v>
      </c>
      <c r="GR87" s="27">
        <f t="shared" si="22"/>
        <v>6</v>
      </c>
      <c r="GS87" s="27">
        <f t="shared" si="23"/>
        <v>6</v>
      </c>
      <c r="GT87" s="27">
        <f t="shared" si="24"/>
        <v>4</v>
      </c>
      <c r="GU87" s="27">
        <f t="shared" si="25"/>
        <v>5</v>
      </c>
      <c r="GV87" s="27">
        <f t="shared" si="26"/>
        <v>12</v>
      </c>
      <c r="GW87" s="27">
        <f t="shared" si="27"/>
        <v>9</v>
      </c>
      <c r="GX87" s="27">
        <f t="shared" si="28"/>
        <v>8</v>
      </c>
      <c r="GY87" s="27">
        <f t="shared" si="29"/>
        <v>7</v>
      </c>
      <c r="GZ87" s="27">
        <f t="shared" si="30"/>
        <v>62</v>
      </c>
      <c r="HA87" s="87" t="str">
        <f>IF(GZ87='Rregjistrimet 9 Vjeçare'!AJ87,"Mire","Gabim")</f>
        <v>Mire</v>
      </c>
      <c r="HB87" s="27">
        <f t="shared" si="31"/>
        <v>2</v>
      </c>
      <c r="HC87" s="27">
        <f t="shared" si="32"/>
        <v>2</v>
      </c>
      <c r="HD87" s="27">
        <f t="shared" si="33"/>
        <v>3</v>
      </c>
      <c r="HE87" s="27">
        <f t="shared" si="34"/>
        <v>2</v>
      </c>
      <c r="HF87" s="27">
        <f t="shared" si="35"/>
        <v>1</v>
      </c>
      <c r="HG87" s="27">
        <f t="shared" si="36"/>
        <v>3</v>
      </c>
      <c r="HH87" s="27">
        <f t="shared" si="37"/>
        <v>3</v>
      </c>
      <c r="HI87" s="27">
        <f t="shared" si="38"/>
        <v>3</v>
      </c>
      <c r="HJ87" s="27">
        <f t="shared" si="39"/>
        <v>4</v>
      </c>
      <c r="HK87" s="27">
        <f t="shared" si="40"/>
        <v>23</v>
      </c>
      <c r="HL87" s="87" t="str">
        <f>IF(HK87='Rregjistrimet 9 Vjeçare'!AK87,"Mire","Gabim")</f>
        <v>Mire</v>
      </c>
    </row>
    <row r="88" spans="1:220" ht="13.5" customHeight="1">
      <c r="A88" s="83" t="s">
        <v>77</v>
      </c>
      <c r="B88" s="35" t="s">
        <v>66</v>
      </c>
      <c r="C88" s="35"/>
      <c r="D88" s="35"/>
      <c r="E88" s="35" t="s">
        <v>318</v>
      </c>
      <c r="F88" s="77" t="s">
        <v>434</v>
      </c>
      <c r="G88" s="35" t="s">
        <v>78</v>
      </c>
      <c r="H88" s="35" t="s">
        <v>78</v>
      </c>
      <c r="I88" s="35" t="s">
        <v>539</v>
      </c>
      <c r="J88" s="35" t="s">
        <v>541</v>
      </c>
      <c r="K88" s="35" t="s">
        <v>608</v>
      </c>
      <c r="L88" s="35" t="s">
        <v>609</v>
      </c>
      <c r="M88" s="35" t="s">
        <v>598</v>
      </c>
      <c r="N88" s="35" t="s">
        <v>67</v>
      </c>
      <c r="O88" s="35" t="s">
        <v>604</v>
      </c>
      <c r="P88" s="35" t="s">
        <v>611</v>
      </c>
      <c r="Q88" s="35" t="s">
        <v>601</v>
      </c>
      <c r="R88" s="84"/>
      <c r="S88" s="84"/>
      <c r="T88" s="85">
        <v>2</v>
      </c>
      <c r="U88" s="85">
        <v>1</v>
      </c>
      <c r="V88" s="85"/>
      <c r="W88" s="85"/>
      <c r="X88" s="85"/>
      <c r="Y88" s="85"/>
      <c r="Z88" s="85">
        <v>2</v>
      </c>
      <c r="AA88" s="85">
        <v>1</v>
      </c>
      <c r="AB88" s="85"/>
      <c r="AC88" s="85"/>
      <c r="AD88" s="85"/>
      <c r="AE88" s="85"/>
      <c r="AF88" s="85"/>
      <c r="AG88" s="85"/>
      <c r="AH88" s="85">
        <v>1</v>
      </c>
      <c r="AI88" s="85">
        <v>0</v>
      </c>
      <c r="AJ88" s="85"/>
      <c r="AK88" s="85"/>
      <c r="AL88" s="85"/>
      <c r="AM88" s="85"/>
      <c r="AN88" s="85"/>
      <c r="AO88" s="85"/>
      <c r="AP88" s="85"/>
      <c r="AQ88" s="85"/>
      <c r="AR88" s="85">
        <v>2</v>
      </c>
      <c r="AS88" s="85">
        <v>2</v>
      </c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>
        <v>4</v>
      </c>
      <c r="BE88" s="85">
        <v>1</v>
      </c>
      <c r="BF88" s="86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6"/>
      <c r="EO88" s="85"/>
      <c r="EP88" s="85"/>
      <c r="EQ88" s="85"/>
      <c r="ER88" s="85"/>
      <c r="ES88" s="85"/>
      <c r="ET88" s="85"/>
      <c r="EU88" s="85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27"/>
      <c r="GQ88" s="27">
        <f t="shared" si="21"/>
        <v>2</v>
      </c>
      <c r="GR88" s="27">
        <f t="shared" si="22"/>
        <v>2</v>
      </c>
      <c r="GS88" s="27">
        <f t="shared" si="23"/>
        <v>1</v>
      </c>
      <c r="GT88" s="27">
        <f t="shared" si="24"/>
        <v>2</v>
      </c>
      <c r="GU88" s="27">
        <f t="shared" si="25"/>
        <v>4</v>
      </c>
      <c r="GV88" s="27">
        <f t="shared" si="26"/>
        <v>0</v>
      </c>
      <c r="GW88" s="27">
        <f t="shared" si="27"/>
        <v>0</v>
      </c>
      <c r="GX88" s="27">
        <f t="shared" si="28"/>
        <v>0</v>
      </c>
      <c r="GY88" s="27">
        <f t="shared" si="29"/>
        <v>0</v>
      </c>
      <c r="GZ88" s="27">
        <f t="shared" si="30"/>
        <v>11</v>
      </c>
      <c r="HA88" s="87" t="str">
        <f>IF(GZ88='Rregjistrimet 9 Vjeçare'!AJ88,"Mire","Gabim")</f>
        <v>Mire</v>
      </c>
      <c r="HB88" s="27">
        <f t="shared" si="31"/>
        <v>1</v>
      </c>
      <c r="HC88" s="27">
        <f t="shared" si="32"/>
        <v>1</v>
      </c>
      <c r="HD88" s="27">
        <f t="shared" si="33"/>
        <v>0</v>
      </c>
      <c r="HE88" s="27">
        <f t="shared" si="34"/>
        <v>2</v>
      </c>
      <c r="HF88" s="27">
        <f t="shared" si="35"/>
        <v>1</v>
      </c>
      <c r="HG88" s="27">
        <f t="shared" si="36"/>
        <v>0</v>
      </c>
      <c r="HH88" s="27">
        <f t="shared" si="37"/>
        <v>0</v>
      </c>
      <c r="HI88" s="27">
        <f t="shared" si="38"/>
        <v>0</v>
      </c>
      <c r="HJ88" s="27">
        <f t="shared" si="39"/>
        <v>0</v>
      </c>
      <c r="HK88" s="27">
        <f t="shared" si="40"/>
        <v>5</v>
      </c>
      <c r="HL88" s="87" t="str">
        <f>IF(HK88='Rregjistrimet 9 Vjeçare'!AK88,"Mire","Gabim")</f>
        <v>Mire</v>
      </c>
    </row>
    <row r="89" spans="1:220" ht="13.5" customHeight="1">
      <c r="A89" s="83" t="s">
        <v>77</v>
      </c>
      <c r="B89" s="35" t="s">
        <v>66</v>
      </c>
      <c r="C89" s="35"/>
      <c r="D89" s="35"/>
      <c r="E89" s="35" t="s">
        <v>319</v>
      </c>
      <c r="F89" s="77" t="s">
        <v>434</v>
      </c>
      <c r="G89" s="35" t="s">
        <v>78</v>
      </c>
      <c r="H89" s="35" t="s">
        <v>78</v>
      </c>
      <c r="I89" s="35" t="s">
        <v>539</v>
      </c>
      <c r="J89" s="35" t="s">
        <v>542</v>
      </c>
      <c r="K89" s="35" t="s">
        <v>608</v>
      </c>
      <c r="L89" s="35" t="s">
        <v>609</v>
      </c>
      <c r="M89" s="35" t="s">
        <v>598</v>
      </c>
      <c r="N89" s="35" t="s">
        <v>67</v>
      </c>
      <c r="O89" s="35" t="s">
        <v>604</v>
      </c>
      <c r="P89" s="35" t="s">
        <v>611</v>
      </c>
      <c r="Q89" s="35" t="s">
        <v>601</v>
      </c>
      <c r="R89" s="84"/>
      <c r="S89" s="84"/>
      <c r="T89" s="85">
        <v>2</v>
      </c>
      <c r="U89" s="85">
        <v>1</v>
      </c>
      <c r="V89" s="85"/>
      <c r="W89" s="85"/>
      <c r="X89" s="85"/>
      <c r="Y89" s="85"/>
      <c r="Z89" s="85">
        <v>1</v>
      </c>
      <c r="AA89" s="85">
        <v>1</v>
      </c>
      <c r="AB89" s="85"/>
      <c r="AC89" s="85"/>
      <c r="AD89" s="85"/>
      <c r="AE89" s="85"/>
      <c r="AF89" s="85"/>
      <c r="AG89" s="85"/>
      <c r="AH89" s="85">
        <v>3</v>
      </c>
      <c r="AI89" s="85">
        <v>1</v>
      </c>
      <c r="AJ89" s="85"/>
      <c r="AK89" s="85"/>
      <c r="AL89" s="85"/>
      <c r="AM89" s="85"/>
      <c r="AN89" s="85"/>
      <c r="AO89" s="85"/>
      <c r="AP89" s="85"/>
      <c r="AQ89" s="85"/>
      <c r="AR89" s="85">
        <v>3</v>
      </c>
      <c r="AS89" s="85">
        <v>1</v>
      </c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>
        <v>2</v>
      </c>
      <c r="BE89" s="85">
        <v>2</v>
      </c>
      <c r="BF89" s="86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6"/>
      <c r="EO89" s="85"/>
      <c r="EP89" s="85"/>
      <c r="EQ89" s="85"/>
      <c r="ER89" s="85"/>
      <c r="ES89" s="85"/>
      <c r="ET89" s="85"/>
      <c r="EU89" s="85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27"/>
      <c r="GQ89" s="27">
        <f t="shared" si="21"/>
        <v>2</v>
      </c>
      <c r="GR89" s="27">
        <f t="shared" si="22"/>
        <v>1</v>
      </c>
      <c r="GS89" s="27">
        <f t="shared" si="23"/>
        <v>3</v>
      </c>
      <c r="GT89" s="27">
        <f t="shared" si="24"/>
        <v>3</v>
      </c>
      <c r="GU89" s="27">
        <f t="shared" si="25"/>
        <v>2</v>
      </c>
      <c r="GV89" s="27">
        <f t="shared" si="26"/>
        <v>0</v>
      </c>
      <c r="GW89" s="27">
        <f t="shared" si="27"/>
        <v>0</v>
      </c>
      <c r="GX89" s="27">
        <f t="shared" si="28"/>
        <v>0</v>
      </c>
      <c r="GY89" s="27">
        <f t="shared" si="29"/>
        <v>0</v>
      </c>
      <c r="GZ89" s="27">
        <f t="shared" si="30"/>
        <v>11</v>
      </c>
      <c r="HA89" s="87" t="str">
        <f>IF(GZ89='Rregjistrimet 9 Vjeçare'!AJ89,"Mire","Gabim")</f>
        <v>Mire</v>
      </c>
      <c r="HB89" s="27">
        <f t="shared" si="31"/>
        <v>1</v>
      </c>
      <c r="HC89" s="27">
        <f t="shared" si="32"/>
        <v>1</v>
      </c>
      <c r="HD89" s="27">
        <f t="shared" si="33"/>
        <v>1</v>
      </c>
      <c r="HE89" s="27">
        <f t="shared" si="34"/>
        <v>1</v>
      </c>
      <c r="HF89" s="27">
        <f t="shared" si="35"/>
        <v>2</v>
      </c>
      <c r="HG89" s="27">
        <f t="shared" si="36"/>
        <v>0</v>
      </c>
      <c r="HH89" s="27">
        <f t="shared" si="37"/>
        <v>0</v>
      </c>
      <c r="HI89" s="27">
        <f t="shared" si="38"/>
        <v>0</v>
      </c>
      <c r="HJ89" s="27">
        <f t="shared" si="39"/>
        <v>0</v>
      </c>
      <c r="HK89" s="27">
        <f t="shared" si="40"/>
        <v>6</v>
      </c>
      <c r="HL89" s="87" t="str">
        <f>IF(HK89='Rregjistrimet 9 Vjeçare'!AK89,"Mire","Gabim")</f>
        <v>Mire</v>
      </c>
    </row>
    <row r="90" spans="1:220" ht="13.5" customHeight="1">
      <c r="A90" s="83" t="s">
        <v>77</v>
      </c>
      <c r="B90" s="35" t="s">
        <v>66</v>
      </c>
      <c r="C90" s="35"/>
      <c r="D90" s="35"/>
      <c r="E90" s="35" t="s">
        <v>320</v>
      </c>
      <c r="F90" s="77" t="s">
        <v>434</v>
      </c>
      <c r="G90" s="35" t="s">
        <v>78</v>
      </c>
      <c r="H90" s="35" t="s">
        <v>78</v>
      </c>
      <c r="I90" s="35" t="s">
        <v>539</v>
      </c>
      <c r="J90" s="35" t="s">
        <v>543</v>
      </c>
      <c r="K90" s="35" t="s">
        <v>608</v>
      </c>
      <c r="L90" s="35" t="s">
        <v>609</v>
      </c>
      <c r="M90" s="35" t="s">
        <v>598</v>
      </c>
      <c r="N90" s="35" t="s">
        <v>599</v>
      </c>
      <c r="O90" s="35" t="s">
        <v>600</v>
      </c>
      <c r="P90" s="35"/>
      <c r="Q90" s="35" t="s">
        <v>601</v>
      </c>
      <c r="R90" s="84"/>
      <c r="S90" s="84"/>
      <c r="T90" s="85">
        <v>2</v>
      </c>
      <c r="U90" s="85">
        <v>0</v>
      </c>
      <c r="V90" s="85"/>
      <c r="W90" s="85"/>
      <c r="X90" s="85"/>
      <c r="Y90" s="85"/>
      <c r="Z90" s="85">
        <v>1</v>
      </c>
      <c r="AA90" s="85">
        <v>1</v>
      </c>
      <c r="AB90" s="85"/>
      <c r="AC90" s="85"/>
      <c r="AD90" s="85"/>
      <c r="AE90" s="85"/>
      <c r="AF90" s="85"/>
      <c r="AG90" s="85"/>
      <c r="AH90" s="85">
        <v>1</v>
      </c>
      <c r="AI90" s="85">
        <v>0</v>
      </c>
      <c r="AJ90" s="85"/>
      <c r="AK90" s="85"/>
      <c r="AL90" s="85"/>
      <c r="AM90" s="85"/>
      <c r="AN90" s="85"/>
      <c r="AO90" s="85"/>
      <c r="AP90" s="85"/>
      <c r="AQ90" s="85"/>
      <c r="AR90" s="85">
        <v>4</v>
      </c>
      <c r="AS90" s="85">
        <v>3</v>
      </c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>
        <v>2</v>
      </c>
      <c r="BE90" s="85">
        <v>1</v>
      </c>
      <c r="BF90" s="86"/>
      <c r="BG90" s="85"/>
      <c r="BH90" s="85"/>
      <c r="BI90" s="85"/>
      <c r="BJ90" s="85"/>
      <c r="BK90" s="85"/>
      <c r="BL90" s="85"/>
      <c r="BM90" s="85"/>
      <c r="BN90" s="85"/>
      <c r="BO90" s="85"/>
      <c r="BP90" s="85">
        <v>1</v>
      </c>
      <c r="BQ90" s="85">
        <v>0</v>
      </c>
      <c r="BR90" s="85">
        <v>4</v>
      </c>
      <c r="BS90" s="85">
        <v>2</v>
      </c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>
        <v>2</v>
      </c>
      <c r="CG90" s="85">
        <v>0</v>
      </c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>
        <v>7</v>
      </c>
      <c r="CY90" s="85">
        <v>4</v>
      </c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>
        <v>7</v>
      </c>
      <c r="DS90" s="85">
        <v>2</v>
      </c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>
        <v>4</v>
      </c>
      <c r="EK90" s="85">
        <v>0</v>
      </c>
      <c r="EL90" s="85">
        <v>6</v>
      </c>
      <c r="EM90" s="85">
        <v>3</v>
      </c>
      <c r="EN90" s="86"/>
      <c r="EO90" s="85"/>
      <c r="EP90" s="85"/>
      <c r="EQ90" s="85"/>
      <c r="ER90" s="85"/>
      <c r="ES90" s="85"/>
      <c r="ET90" s="85"/>
      <c r="EU90" s="85"/>
      <c r="EV90" s="86"/>
      <c r="EW90" s="86"/>
      <c r="EX90" s="86"/>
      <c r="EY90" s="86"/>
      <c r="EZ90" s="86"/>
      <c r="FA90" s="86"/>
      <c r="FB90" s="86"/>
      <c r="FC90" s="86"/>
      <c r="FD90" s="86">
        <v>7</v>
      </c>
      <c r="FE90" s="86">
        <v>0</v>
      </c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27"/>
      <c r="GQ90" s="27">
        <f t="shared" si="21"/>
        <v>2</v>
      </c>
      <c r="GR90" s="27">
        <f t="shared" si="22"/>
        <v>1</v>
      </c>
      <c r="GS90" s="27">
        <f t="shared" si="23"/>
        <v>1</v>
      </c>
      <c r="GT90" s="27">
        <f t="shared" si="24"/>
        <v>4</v>
      </c>
      <c r="GU90" s="27">
        <f t="shared" si="25"/>
        <v>3</v>
      </c>
      <c r="GV90" s="27">
        <f t="shared" si="26"/>
        <v>6</v>
      </c>
      <c r="GW90" s="27">
        <f t="shared" si="27"/>
        <v>7</v>
      </c>
      <c r="GX90" s="27">
        <f t="shared" si="28"/>
        <v>11</v>
      </c>
      <c r="GY90" s="27">
        <f t="shared" si="29"/>
        <v>13</v>
      </c>
      <c r="GZ90" s="27">
        <f t="shared" si="30"/>
        <v>48</v>
      </c>
      <c r="HA90" s="87" t="str">
        <f>IF(GZ90='Rregjistrimet 9 Vjeçare'!AJ90,"Mire","Gabim")</f>
        <v>Mire</v>
      </c>
      <c r="HB90" s="27">
        <f t="shared" si="31"/>
        <v>0</v>
      </c>
      <c r="HC90" s="27">
        <f t="shared" si="32"/>
        <v>1</v>
      </c>
      <c r="HD90" s="27">
        <f t="shared" si="33"/>
        <v>0</v>
      </c>
      <c r="HE90" s="27">
        <f t="shared" si="34"/>
        <v>3</v>
      </c>
      <c r="HF90" s="27">
        <f t="shared" si="35"/>
        <v>1</v>
      </c>
      <c r="HG90" s="27">
        <f t="shared" si="36"/>
        <v>2</v>
      </c>
      <c r="HH90" s="27">
        <f t="shared" si="37"/>
        <v>4</v>
      </c>
      <c r="HI90" s="27">
        <f t="shared" si="38"/>
        <v>2</v>
      </c>
      <c r="HJ90" s="27">
        <f t="shared" si="39"/>
        <v>3</v>
      </c>
      <c r="HK90" s="27">
        <f t="shared" si="40"/>
        <v>16</v>
      </c>
      <c r="HL90" s="87" t="str">
        <f>IF(HK90='Rregjistrimet 9 Vjeçare'!AK90,"Mire","Gabim")</f>
        <v>Mire</v>
      </c>
    </row>
    <row r="91" spans="1:220" ht="13.5" customHeight="1">
      <c r="A91" s="83" t="s">
        <v>77</v>
      </c>
      <c r="B91" s="35" t="s">
        <v>66</v>
      </c>
      <c r="C91" s="35"/>
      <c r="D91" s="35"/>
      <c r="E91" s="35" t="s">
        <v>321</v>
      </c>
      <c r="F91" s="77" t="s">
        <v>434</v>
      </c>
      <c r="G91" s="35" t="s">
        <v>78</v>
      </c>
      <c r="H91" s="35" t="s">
        <v>78</v>
      </c>
      <c r="I91" s="35" t="s">
        <v>539</v>
      </c>
      <c r="J91" s="35" t="s">
        <v>544</v>
      </c>
      <c r="K91" s="35" t="s">
        <v>608</v>
      </c>
      <c r="L91" s="35" t="s">
        <v>609</v>
      </c>
      <c r="M91" s="35" t="s">
        <v>598</v>
      </c>
      <c r="N91" s="35" t="s">
        <v>67</v>
      </c>
      <c r="O91" s="35" t="s">
        <v>604</v>
      </c>
      <c r="P91" s="35" t="s">
        <v>611</v>
      </c>
      <c r="Q91" s="35" t="s">
        <v>601</v>
      </c>
      <c r="R91" s="84"/>
      <c r="S91" s="84"/>
      <c r="T91" s="85">
        <v>1</v>
      </c>
      <c r="U91" s="85">
        <v>0</v>
      </c>
      <c r="V91" s="85"/>
      <c r="W91" s="85"/>
      <c r="X91" s="85"/>
      <c r="Y91" s="85"/>
      <c r="Z91" s="85">
        <v>1</v>
      </c>
      <c r="AA91" s="85">
        <v>0</v>
      </c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>
        <v>2</v>
      </c>
      <c r="AS91" s="85">
        <v>1</v>
      </c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>
        <v>2</v>
      </c>
      <c r="BE91" s="85">
        <v>2</v>
      </c>
      <c r="BF91" s="86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6"/>
      <c r="EO91" s="85"/>
      <c r="EP91" s="85"/>
      <c r="EQ91" s="85"/>
      <c r="ER91" s="85"/>
      <c r="ES91" s="85"/>
      <c r="ET91" s="85"/>
      <c r="EU91" s="85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27"/>
      <c r="GQ91" s="27">
        <f t="shared" si="21"/>
        <v>1</v>
      </c>
      <c r="GR91" s="27">
        <f t="shared" si="22"/>
        <v>1</v>
      </c>
      <c r="GS91" s="27">
        <f t="shared" si="23"/>
        <v>0</v>
      </c>
      <c r="GT91" s="27">
        <f t="shared" si="24"/>
        <v>2</v>
      </c>
      <c r="GU91" s="27">
        <f t="shared" si="25"/>
        <v>2</v>
      </c>
      <c r="GV91" s="27">
        <f t="shared" si="26"/>
        <v>0</v>
      </c>
      <c r="GW91" s="27">
        <f t="shared" si="27"/>
        <v>0</v>
      </c>
      <c r="GX91" s="27">
        <f t="shared" si="28"/>
        <v>0</v>
      </c>
      <c r="GY91" s="27">
        <f t="shared" si="29"/>
        <v>0</v>
      </c>
      <c r="GZ91" s="27">
        <f t="shared" si="30"/>
        <v>6</v>
      </c>
      <c r="HA91" s="87" t="str">
        <f>IF(GZ91='Rregjistrimet 9 Vjeçare'!AJ91,"Mire","Gabim")</f>
        <v>Mire</v>
      </c>
      <c r="HB91" s="27">
        <f t="shared" si="31"/>
        <v>0</v>
      </c>
      <c r="HC91" s="27">
        <f t="shared" si="32"/>
        <v>0</v>
      </c>
      <c r="HD91" s="27">
        <f t="shared" si="33"/>
        <v>0</v>
      </c>
      <c r="HE91" s="27">
        <f t="shared" si="34"/>
        <v>1</v>
      </c>
      <c r="HF91" s="27">
        <f t="shared" si="35"/>
        <v>2</v>
      </c>
      <c r="HG91" s="27">
        <f t="shared" si="36"/>
        <v>0</v>
      </c>
      <c r="HH91" s="27">
        <f t="shared" si="37"/>
        <v>0</v>
      </c>
      <c r="HI91" s="27">
        <f t="shared" si="38"/>
        <v>0</v>
      </c>
      <c r="HJ91" s="27">
        <f t="shared" si="39"/>
        <v>0</v>
      </c>
      <c r="HK91" s="27">
        <f t="shared" si="40"/>
        <v>3</v>
      </c>
      <c r="HL91" s="87" t="str">
        <f>IF(HK91='Rregjistrimet 9 Vjeçare'!AK91,"Mire","Gabim")</f>
        <v>Mire</v>
      </c>
    </row>
    <row r="92" spans="1:220" ht="13.5" customHeight="1">
      <c r="A92" s="83" t="s">
        <v>77</v>
      </c>
      <c r="B92" s="35" t="s">
        <v>66</v>
      </c>
      <c r="C92" s="35"/>
      <c r="D92" s="35"/>
      <c r="E92" s="35" t="s">
        <v>322</v>
      </c>
      <c r="F92" s="77" t="s">
        <v>434</v>
      </c>
      <c r="G92" s="35" t="s">
        <v>78</v>
      </c>
      <c r="H92" s="35" t="s">
        <v>78</v>
      </c>
      <c r="I92" s="35" t="s">
        <v>539</v>
      </c>
      <c r="J92" s="35" t="s">
        <v>545</v>
      </c>
      <c r="K92" s="35" t="s">
        <v>608</v>
      </c>
      <c r="L92" s="35" t="s">
        <v>609</v>
      </c>
      <c r="M92" s="35" t="s">
        <v>598</v>
      </c>
      <c r="N92" s="35" t="s">
        <v>599</v>
      </c>
      <c r="O92" s="35" t="s">
        <v>604</v>
      </c>
      <c r="P92" s="35" t="s">
        <v>611</v>
      </c>
      <c r="Q92" s="35" t="s">
        <v>601</v>
      </c>
      <c r="R92" s="84"/>
      <c r="S92" s="84"/>
      <c r="T92" s="85">
        <v>1</v>
      </c>
      <c r="U92" s="85">
        <v>1</v>
      </c>
      <c r="V92" s="85"/>
      <c r="W92" s="85"/>
      <c r="X92" s="85">
        <v>1</v>
      </c>
      <c r="Y92" s="85">
        <v>0</v>
      </c>
      <c r="Z92" s="85">
        <v>1</v>
      </c>
      <c r="AA92" s="85">
        <v>1</v>
      </c>
      <c r="AB92" s="85"/>
      <c r="AC92" s="85"/>
      <c r="AD92" s="85"/>
      <c r="AE92" s="85"/>
      <c r="AF92" s="85"/>
      <c r="AG92" s="85"/>
      <c r="AH92" s="85">
        <v>2</v>
      </c>
      <c r="AI92" s="85">
        <v>0</v>
      </c>
      <c r="AJ92" s="85"/>
      <c r="AK92" s="85"/>
      <c r="AL92" s="85"/>
      <c r="AM92" s="85"/>
      <c r="AN92" s="85"/>
      <c r="AO92" s="85"/>
      <c r="AP92" s="85"/>
      <c r="AQ92" s="85"/>
      <c r="AR92" s="85">
        <v>3</v>
      </c>
      <c r="AS92" s="85">
        <v>0</v>
      </c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>
        <v>5</v>
      </c>
      <c r="BE92" s="85">
        <v>4</v>
      </c>
      <c r="BF92" s="86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>
        <v>7</v>
      </c>
      <c r="BS92" s="85">
        <v>2</v>
      </c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>
        <v>4</v>
      </c>
      <c r="CG92" s="85">
        <v>0</v>
      </c>
      <c r="CH92" s="85">
        <v>7</v>
      </c>
      <c r="CI92" s="85">
        <v>1</v>
      </c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>
        <v>8</v>
      </c>
      <c r="DA92" s="85">
        <v>4</v>
      </c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>
        <v>7</v>
      </c>
      <c r="DU92" s="85">
        <v>3</v>
      </c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>
        <v>2</v>
      </c>
      <c r="EM92" s="85">
        <v>1</v>
      </c>
      <c r="EN92" s="86"/>
      <c r="EO92" s="85"/>
      <c r="EP92" s="85"/>
      <c r="EQ92" s="85"/>
      <c r="ER92" s="85"/>
      <c r="ES92" s="85"/>
      <c r="ET92" s="85"/>
      <c r="EU92" s="85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27"/>
      <c r="GQ92" s="27">
        <f t="shared" si="21"/>
        <v>2</v>
      </c>
      <c r="GR92" s="27">
        <f t="shared" si="22"/>
        <v>1</v>
      </c>
      <c r="GS92" s="27">
        <f t="shared" si="23"/>
        <v>2</v>
      </c>
      <c r="GT92" s="27">
        <f t="shared" si="24"/>
        <v>3</v>
      </c>
      <c r="GU92" s="27">
        <f t="shared" si="25"/>
        <v>5</v>
      </c>
      <c r="GV92" s="27">
        <f t="shared" si="26"/>
        <v>11</v>
      </c>
      <c r="GW92" s="27">
        <f t="shared" si="27"/>
        <v>7</v>
      </c>
      <c r="GX92" s="27">
        <f t="shared" si="28"/>
        <v>8</v>
      </c>
      <c r="GY92" s="27">
        <f t="shared" si="29"/>
        <v>9</v>
      </c>
      <c r="GZ92" s="27">
        <f t="shared" si="30"/>
        <v>48</v>
      </c>
      <c r="HA92" s="87" t="str">
        <f>IF(GZ92='Rregjistrimet 9 Vjeçare'!AJ92,"Mire","Gabim")</f>
        <v>Mire</v>
      </c>
      <c r="HB92" s="27">
        <f t="shared" si="31"/>
        <v>1</v>
      </c>
      <c r="HC92" s="27">
        <f t="shared" si="32"/>
        <v>1</v>
      </c>
      <c r="HD92" s="27">
        <f t="shared" si="33"/>
        <v>0</v>
      </c>
      <c r="HE92" s="27">
        <f t="shared" si="34"/>
        <v>0</v>
      </c>
      <c r="HF92" s="27">
        <f t="shared" si="35"/>
        <v>4</v>
      </c>
      <c r="HG92" s="27">
        <f t="shared" si="36"/>
        <v>2</v>
      </c>
      <c r="HH92" s="27">
        <f t="shared" si="37"/>
        <v>1</v>
      </c>
      <c r="HI92" s="27">
        <f t="shared" si="38"/>
        <v>4</v>
      </c>
      <c r="HJ92" s="27">
        <f t="shared" si="39"/>
        <v>4</v>
      </c>
      <c r="HK92" s="27">
        <f t="shared" si="40"/>
        <v>17</v>
      </c>
      <c r="HL92" s="87" t="str">
        <f>IF(HK92='Rregjistrimet 9 Vjeçare'!AK92,"Mire","Gabim")</f>
        <v>Mire</v>
      </c>
    </row>
    <row r="93" spans="1:220" ht="13.5" customHeight="1">
      <c r="A93" s="83" t="s">
        <v>77</v>
      </c>
      <c r="B93" s="35" t="s">
        <v>66</v>
      </c>
      <c r="C93" s="35"/>
      <c r="D93" s="35"/>
      <c r="E93" s="35" t="s">
        <v>323</v>
      </c>
      <c r="F93" s="77" t="s">
        <v>434</v>
      </c>
      <c r="G93" s="35" t="s">
        <v>78</v>
      </c>
      <c r="H93" s="35" t="s">
        <v>78</v>
      </c>
      <c r="I93" s="35" t="s">
        <v>539</v>
      </c>
      <c r="J93" s="35" t="s">
        <v>546</v>
      </c>
      <c r="K93" s="35" t="s">
        <v>608</v>
      </c>
      <c r="L93" s="35" t="s">
        <v>609</v>
      </c>
      <c r="M93" s="35" t="s">
        <v>598</v>
      </c>
      <c r="N93" s="35" t="s">
        <v>67</v>
      </c>
      <c r="O93" s="35" t="s">
        <v>604</v>
      </c>
      <c r="P93" s="35" t="s">
        <v>611</v>
      </c>
      <c r="Q93" s="35" t="s">
        <v>601</v>
      </c>
      <c r="R93" s="84"/>
      <c r="S93" s="84"/>
      <c r="T93" s="85">
        <v>2</v>
      </c>
      <c r="U93" s="85">
        <v>1</v>
      </c>
      <c r="V93" s="85"/>
      <c r="W93" s="85"/>
      <c r="X93" s="85"/>
      <c r="Y93" s="85"/>
      <c r="Z93" s="85">
        <v>1</v>
      </c>
      <c r="AA93" s="85">
        <v>1</v>
      </c>
      <c r="AB93" s="85"/>
      <c r="AC93" s="85"/>
      <c r="AD93" s="85"/>
      <c r="AE93" s="85"/>
      <c r="AF93" s="85"/>
      <c r="AG93" s="85"/>
      <c r="AH93" s="85">
        <v>2</v>
      </c>
      <c r="AI93" s="85">
        <v>0</v>
      </c>
      <c r="AJ93" s="85"/>
      <c r="AK93" s="85"/>
      <c r="AL93" s="85"/>
      <c r="AM93" s="85"/>
      <c r="AN93" s="85"/>
      <c r="AO93" s="85"/>
      <c r="AP93" s="85"/>
      <c r="AQ93" s="85"/>
      <c r="AR93" s="85">
        <v>2</v>
      </c>
      <c r="AS93" s="85">
        <v>1</v>
      </c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>
        <v>2</v>
      </c>
      <c r="BE93" s="85">
        <v>1</v>
      </c>
      <c r="BF93" s="86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6"/>
      <c r="EO93" s="85"/>
      <c r="EP93" s="85"/>
      <c r="EQ93" s="85"/>
      <c r="ER93" s="85"/>
      <c r="ES93" s="85"/>
      <c r="ET93" s="85"/>
      <c r="EU93" s="85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27"/>
      <c r="GQ93" s="27">
        <f t="shared" si="21"/>
        <v>2</v>
      </c>
      <c r="GR93" s="27">
        <f t="shared" si="22"/>
        <v>1</v>
      </c>
      <c r="GS93" s="27">
        <f t="shared" si="23"/>
        <v>2</v>
      </c>
      <c r="GT93" s="27">
        <f t="shared" si="24"/>
        <v>2</v>
      </c>
      <c r="GU93" s="27">
        <f t="shared" si="25"/>
        <v>2</v>
      </c>
      <c r="GV93" s="27">
        <f t="shared" si="26"/>
        <v>0</v>
      </c>
      <c r="GW93" s="27">
        <f t="shared" si="27"/>
        <v>0</v>
      </c>
      <c r="GX93" s="27">
        <f t="shared" si="28"/>
        <v>0</v>
      </c>
      <c r="GY93" s="27">
        <f t="shared" si="29"/>
        <v>0</v>
      </c>
      <c r="GZ93" s="27">
        <f t="shared" si="30"/>
        <v>9</v>
      </c>
      <c r="HA93" s="87" t="str">
        <f>IF(GZ93='Rregjistrimet 9 Vjeçare'!AJ93,"Mire","Gabim")</f>
        <v>Mire</v>
      </c>
      <c r="HB93" s="27">
        <f t="shared" si="31"/>
        <v>1</v>
      </c>
      <c r="HC93" s="27">
        <f t="shared" si="32"/>
        <v>1</v>
      </c>
      <c r="HD93" s="27">
        <f t="shared" si="33"/>
        <v>0</v>
      </c>
      <c r="HE93" s="27">
        <f t="shared" si="34"/>
        <v>1</v>
      </c>
      <c r="HF93" s="27">
        <f t="shared" si="35"/>
        <v>1</v>
      </c>
      <c r="HG93" s="27">
        <f t="shared" si="36"/>
        <v>0</v>
      </c>
      <c r="HH93" s="27">
        <f t="shared" si="37"/>
        <v>0</v>
      </c>
      <c r="HI93" s="27">
        <f t="shared" si="38"/>
        <v>0</v>
      </c>
      <c r="HJ93" s="27">
        <f t="shared" si="39"/>
        <v>0</v>
      </c>
      <c r="HK93" s="27">
        <f t="shared" si="40"/>
        <v>4</v>
      </c>
      <c r="HL93" s="87" t="str">
        <f>IF(HK93='Rregjistrimet 9 Vjeçare'!AK93,"Mire","Gabim")</f>
        <v>Mire</v>
      </c>
    </row>
    <row r="94" spans="1:256" s="88" customFormat="1" ht="13.5" customHeight="1" thickBot="1">
      <c r="A94" s="83" t="s">
        <v>77</v>
      </c>
      <c r="B94" s="35" t="s">
        <v>66</v>
      </c>
      <c r="C94" s="35"/>
      <c r="D94" s="35"/>
      <c r="E94" s="35" t="s">
        <v>324</v>
      </c>
      <c r="F94" s="77" t="s">
        <v>434</v>
      </c>
      <c r="G94" s="35" t="s">
        <v>78</v>
      </c>
      <c r="H94" s="35" t="s">
        <v>78</v>
      </c>
      <c r="I94" s="35" t="s">
        <v>539</v>
      </c>
      <c r="J94" s="35" t="s">
        <v>547</v>
      </c>
      <c r="K94" s="35" t="s">
        <v>608</v>
      </c>
      <c r="L94" s="35" t="s">
        <v>609</v>
      </c>
      <c r="M94" s="35" t="s">
        <v>598</v>
      </c>
      <c r="N94" s="35" t="s">
        <v>599</v>
      </c>
      <c r="O94" s="35" t="s">
        <v>604</v>
      </c>
      <c r="P94" s="35" t="s">
        <v>611</v>
      </c>
      <c r="Q94" s="35" t="s">
        <v>601</v>
      </c>
      <c r="R94" s="84"/>
      <c r="S94" s="84"/>
      <c r="T94" s="85">
        <v>2</v>
      </c>
      <c r="U94" s="85">
        <v>2</v>
      </c>
      <c r="V94" s="85"/>
      <c r="W94" s="85"/>
      <c r="X94" s="85">
        <v>1</v>
      </c>
      <c r="Y94" s="85">
        <v>0</v>
      </c>
      <c r="Z94" s="85">
        <v>1</v>
      </c>
      <c r="AA94" s="85">
        <v>0</v>
      </c>
      <c r="AB94" s="85"/>
      <c r="AC94" s="85"/>
      <c r="AD94" s="85"/>
      <c r="AE94" s="85"/>
      <c r="AF94" s="85">
        <v>1</v>
      </c>
      <c r="AG94" s="85">
        <v>0</v>
      </c>
      <c r="AH94" s="85">
        <v>5</v>
      </c>
      <c r="AI94" s="85">
        <v>3</v>
      </c>
      <c r="AJ94" s="85"/>
      <c r="AK94" s="85"/>
      <c r="AL94" s="85"/>
      <c r="AM94" s="85"/>
      <c r="AN94" s="85"/>
      <c r="AO94" s="85"/>
      <c r="AP94" s="85"/>
      <c r="AQ94" s="85"/>
      <c r="AR94" s="85">
        <v>3</v>
      </c>
      <c r="AS94" s="85">
        <v>2</v>
      </c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>
        <v>5</v>
      </c>
      <c r="BE94" s="85">
        <v>3</v>
      </c>
      <c r="BF94" s="86"/>
      <c r="BG94" s="85"/>
      <c r="BH94" s="85"/>
      <c r="BI94" s="85"/>
      <c r="BJ94" s="85"/>
      <c r="BK94" s="85"/>
      <c r="BL94" s="85"/>
      <c r="BM94" s="85"/>
      <c r="BN94" s="85"/>
      <c r="BO94" s="85"/>
      <c r="BP94" s="85">
        <v>1</v>
      </c>
      <c r="BQ94" s="85">
        <v>0</v>
      </c>
      <c r="BR94" s="85">
        <v>1</v>
      </c>
      <c r="BS94" s="85">
        <v>0</v>
      </c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>
        <v>2</v>
      </c>
      <c r="CI94" s="85">
        <v>1</v>
      </c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>
        <v>3</v>
      </c>
      <c r="DA94" s="85">
        <v>2</v>
      </c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>
        <v>4</v>
      </c>
      <c r="DU94" s="85">
        <v>2</v>
      </c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>
        <v>1</v>
      </c>
      <c r="EM94" s="85">
        <v>0</v>
      </c>
      <c r="EN94" s="86"/>
      <c r="EO94" s="85"/>
      <c r="EP94" s="85"/>
      <c r="EQ94" s="85"/>
      <c r="ER94" s="85"/>
      <c r="ES94" s="85"/>
      <c r="ET94" s="85"/>
      <c r="EU94" s="85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27"/>
      <c r="GQ94" s="27">
        <f t="shared" si="21"/>
        <v>3</v>
      </c>
      <c r="GR94" s="27">
        <f t="shared" si="22"/>
        <v>2</v>
      </c>
      <c r="GS94" s="27">
        <f t="shared" si="23"/>
        <v>5</v>
      </c>
      <c r="GT94" s="27">
        <f t="shared" si="24"/>
        <v>3</v>
      </c>
      <c r="GU94" s="27">
        <f t="shared" si="25"/>
        <v>6</v>
      </c>
      <c r="GV94" s="27">
        <f t="shared" si="26"/>
        <v>1</v>
      </c>
      <c r="GW94" s="27">
        <f t="shared" si="27"/>
        <v>2</v>
      </c>
      <c r="GX94" s="27">
        <f t="shared" si="28"/>
        <v>3</v>
      </c>
      <c r="GY94" s="27">
        <f t="shared" si="29"/>
        <v>5</v>
      </c>
      <c r="GZ94" s="27">
        <f t="shared" si="30"/>
        <v>30</v>
      </c>
      <c r="HA94" s="87" t="str">
        <f>IF(GZ94='Rregjistrimet 9 Vjeçare'!AJ94,"Mire","Gabim")</f>
        <v>Mire</v>
      </c>
      <c r="HB94" s="27">
        <f t="shared" si="31"/>
        <v>2</v>
      </c>
      <c r="HC94" s="27">
        <f t="shared" si="32"/>
        <v>0</v>
      </c>
      <c r="HD94" s="27">
        <f t="shared" si="33"/>
        <v>3</v>
      </c>
      <c r="HE94" s="27">
        <f t="shared" si="34"/>
        <v>2</v>
      </c>
      <c r="HF94" s="27">
        <f t="shared" si="35"/>
        <v>3</v>
      </c>
      <c r="HG94" s="27">
        <f t="shared" si="36"/>
        <v>0</v>
      </c>
      <c r="HH94" s="27">
        <f t="shared" si="37"/>
        <v>1</v>
      </c>
      <c r="HI94" s="27">
        <f t="shared" si="38"/>
        <v>2</v>
      </c>
      <c r="HJ94" s="27">
        <f t="shared" si="39"/>
        <v>2</v>
      </c>
      <c r="HK94" s="27">
        <f t="shared" si="40"/>
        <v>15</v>
      </c>
      <c r="HL94" s="87" t="str">
        <f>IF(HK94='Rregjistrimet 9 Vjeçare'!AK94,"Mire","Gabim")</f>
        <v>Mire</v>
      </c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20" ht="13.5" customHeight="1">
      <c r="A95" s="83" t="s">
        <v>77</v>
      </c>
      <c r="B95" s="35" t="s">
        <v>66</v>
      </c>
      <c r="C95" s="35"/>
      <c r="D95" s="35"/>
      <c r="E95" s="35" t="s">
        <v>325</v>
      </c>
      <c r="F95" s="77" t="s">
        <v>435</v>
      </c>
      <c r="G95" s="35" t="s">
        <v>78</v>
      </c>
      <c r="H95" s="35" t="s">
        <v>78</v>
      </c>
      <c r="I95" s="35" t="s">
        <v>548</v>
      </c>
      <c r="J95" s="35" t="s">
        <v>548</v>
      </c>
      <c r="K95" s="35" t="s">
        <v>608</v>
      </c>
      <c r="L95" s="35" t="s">
        <v>609</v>
      </c>
      <c r="M95" s="35" t="s">
        <v>598</v>
      </c>
      <c r="N95" s="35" t="s">
        <v>605</v>
      </c>
      <c r="O95" s="35" t="s">
        <v>614</v>
      </c>
      <c r="P95" s="35"/>
      <c r="Q95" s="35" t="s">
        <v>601</v>
      </c>
      <c r="R95" s="84" t="s">
        <v>919</v>
      </c>
      <c r="S95" s="84"/>
      <c r="T95" s="85">
        <v>11</v>
      </c>
      <c r="U95" s="85">
        <v>7</v>
      </c>
      <c r="V95" s="85"/>
      <c r="W95" s="85"/>
      <c r="X95" s="85">
        <v>26</v>
      </c>
      <c r="Y95" s="85">
        <v>12</v>
      </c>
      <c r="Z95" s="85">
        <v>15</v>
      </c>
      <c r="AA95" s="85">
        <v>9</v>
      </c>
      <c r="AB95" s="85"/>
      <c r="AC95" s="85"/>
      <c r="AD95" s="85"/>
      <c r="AE95" s="85"/>
      <c r="AF95" s="85">
        <v>22</v>
      </c>
      <c r="AG95" s="85">
        <v>10</v>
      </c>
      <c r="AH95" s="85">
        <v>32</v>
      </c>
      <c r="AI95" s="85">
        <v>14</v>
      </c>
      <c r="AJ95" s="85"/>
      <c r="AK95" s="85"/>
      <c r="AL95" s="85"/>
      <c r="AM95" s="85"/>
      <c r="AN95" s="85"/>
      <c r="AO95" s="85"/>
      <c r="AP95" s="85">
        <v>6</v>
      </c>
      <c r="AQ95" s="85">
        <v>2</v>
      </c>
      <c r="AR95" s="85">
        <v>28</v>
      </c>
      <c r="AS95" s="85">
        <v>14</v>
      </c>
      <c r="AT95" s="85"/>
      <c r="AU95" s="85"/>
      <c r="AV95" s="85"/>
      <c r="AW95" s="85"/>
      <c r="AX95" s="85"/>
      <c r="AY95" s="85"/>
      <c r="AZ95" s="85">
        <v>1</v>
      </c>
      <c r="BA95" s="85">
        <v>1</v>
      </c>
      <c r="BB95" s="85">
        <v>11</v>
      </c>
      <c r="BC95" s="85">
        <v>4</v>
      </c>
      <c r="BD95" s="85">
        <v>43</v>
      </c>
      <c r="BE95" s="85">
        <v>22</v>
      </c>
      <c r="BF95" s="86"/>
      <c r="BG95" s="85"/>
      <c r="BH95" s="85"/>
      <c r="BI95" s="85"/>
      <c r="BJ95" s="85"/>
      <c r="BK95" s="85"/>
      <c r="BL95" s="85"/>
      <c r="BM95" s="85"/>
      <c r="BN95" s="85">
        <v>1</v>
      </c>
      <c r="BO95" s="85">
        <v>1</v>
      </c>
      <c r="BP95" s="85">
        <v>7</v>
      </c>
      <c r="BQ95" s="85">
        <v>3</v>
      </c>
      <c r="BR95" s="85">
        <v>44</v>
      </c>
      <c r="BS95" s="85">
        <v>21</v>
      </c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>
        <v>57</v>
      </c>
      <c r="CI95" s="85">
        <v>25</v>
      </c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>
        <v>62</v>
      </c>
      <c r="DA95" s="85">
        <v>33</v>
      </c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>
        <v>70</v>
      </c>
      <c r="DU95" s="85">
        <v>30</v>
      </c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>
        <v>2</v>
      </c>
      <c r="EM95" s="85">
        <v>0</v>
      </c>
      <c r="EN95" s="86"/>
      <c r="EO95" s="85"/>
      <c r="EP95" s="85"/>
      <c r="EQ95" s="85"/>
      <c r="ER95" s="85"/>
      <c r="ES95" s="85"/>
      <c r="ET95" s="85"/>
      <c r="EU95" s="85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27"/>
      <c r="GQ95" s="27">
        <v>37</v>
      </c>
      <c r="GR95" s="27">
        <f t="shared" si="22"/>
        <v>37</v>
      </c>
      <c r="GS95" s="27">
        <f t="shared" si="23"/>
        <v>39</v>
      </c>
      <c r="GT95" s="27">
        <f t="shared" si="24"/>
        <v>40</v>
      </c>
      <c r="GU95" s="27">
        <f t="shared" si="25"/>
        <v>50</v>
      </c>
      <c r="GV95" s="27">
        <f t="shared" si="26"/>
        <v>44</v>
      </c>
      <c r="GW95" s="27">
        <f t="shared" si="27"/>
        <v>57</v>
      </c>
      <c r="GX95" s="27">
        <f t="shared" si="28"/>
        <v>62</v>
      </c>
      <c r="GY95" s="27">
        <f t="shared" si="29"/>
        <v>72</v>
      </c>
      <c r="GZ95" s="27">
        <f t="shared" si="30"/>
        <v>438</v>
      </c>
      <c r="HA95" s="87" t="str">
        <f>IF(GZ95='Rregjistrimet 9 Vjeçare'!AJ95,"Mire","Gabim")</f>
        <v>Mire</v>
      </c>
      <c r="HB95" s="27">
        <f t="shared" si="31"/>
        <v>19</v>
      </c>
      <c r="HC95" s="27">
        <f t="shared" si="32"/>
        <v>19</v>
      </c>
      <c r="HD95" s="27">
        <f t="shared" si="33"/>
        <v>17</v>
      </c>
      <c r="HE95" s="27">
        <f t="shared" si="34"/>
        <v>19</v>
      </c>
      <c r="HF95" s="27">
        <f t="shared" si="35"/>
        <v>25</v>
      </c>
      <c r="HG95" s="27">
        <f t="shared" si="36"/>
        <v>21</v>
      </c>
      <c r="HH95" s="27">
        <f t="shared" si="37"/>
        <v>25</v>
      </c>
      <c r="HI95" s="27">
        <f t="shared" si="38"/>
        <v>33</v>
      </c>
      <c r="HJ95" s="27">
        <f t="shared" si="39"/>
        <v>30</v>
      </c>
      <c r="HK95" s="27">
        <f t="shared" si="40"/>
        <v>208</v>
      </c>
      <c r="HL95" s="87" t="str">
        <f>IF(HK95='Rregjistrimet 9 Vjeçare'!AK95,"Mire","Gabim")</f>
        <v>Mire</v>
      </c>
    </row>
    <row r="96" spans="1:220" ht="13.5" customHeight="1">
      <c r="A96" s="83" t="s">
        <v>77</v>
      </c>
      <c r="B96" s="35" t="s">
        <v>66</v>
      </c>
      <c r="C96" s="35"/>
      <c r="D96" s="35"/>
      <c r="E96" s="35" t="s">
        <v>326</v>
      </c>
      <c r="F96" s="77" t="s">
        <v>435</v>
      </c>
      <c r="G96" s="35" t="s">
        <v>78</v>
      </c>
      <c r="H96" s="35" t="s">
        <v>78</v>
      </c>
      <c r="I96" s="35" t="s">
        <v>548</v>
      </c>
      <c r="J96" s="35" t="s">
        <v>549</v>
      </c>
      <c r="K96" s="35" t="s">
        <v>608</v>
      </c>
      <c r="L96" s="35" t="s">
        <v>609</v>
      </c>
      <c r="M96" s="35" t="s">
        <v>598</v>
      </c>
      <c r="N96" s="35" t="s">
        <v>67</v>
      </c>
      <c r="O96" s="35" t="s">
        <v>604</v>
      </c>
      <c r="P96" s="35" t="s">
        <v>325</v>
      </c>
      <c r="Q96" s="35" t="s">
        <v>601</v>
      </c>
      <c r="R96" s="84"/>
      <c r="S96" s="84"/>
      <c r="T96" s="85">
        <v>4</v>
      </c>
      <c r="U96" s="85">
        <v>2</v>
      </c>
      <c r="V96" s="85"/>
      <c r="W96" s="85"/>
      <c r="X96" s="85"/>
      <c r="Y96" s="85"/>
      <c r="Z96" s="85">
        <v>3</v>
      </c>
      <c r="AA96" s="85">
        <v>2</v>
      </c>
      <c r="AB96" s="85"/>
      <c r="AC96" s="85"/>
      <c r="AD96" s="85"/>
      <c r="AE96" s="85"/>
      <c r="AF96" s="85">
        <v>2</v>
      </c>
      <c r="AG96" s="85">
        <v>1</v>
      </c>
      <c r="AH96" s="85">
        <v>7</v>
      </c>
      <c r="AI96" s="85">
        <v>3</v>
      </c>
      <c r="AJ96" s="85"/>
      <c r="AK96" s="85"/>
      <c r="AL96" s="85"/>
      <c r="AM96" s="85"/>
      <c r="AN96" s="85"/>
      <c r="AO96" s="85"/>
      <c r="AP96" s="85">
        <v>4</v>
      </c>
      <c r="AQ96" s="85">
        <v>1</v>
      </c>
      <c r="AR96" s="85">
        <v>1</v>
      </c>
      <c r="AS96" s="85">
        <v>0</v>
      </c>
      <c r="AT96" s="85"/>
      <c r="AU96" s="85"/>
      <c r="AV96" s="85"/>
      <c r="AW96" s="85"/>
      <c r="AX96" s="85"/>
      <c r="AY96" s="85"/>
      <c r="AZ96" s="85"/>
      <c r="BA96" s="85"/>
      <c r="BB96" s="85">
        <v>2</v>
      </c>
      <c r="BC96" s="85">
        <v>1</v>
      </c>
      <c r="BD96" s="85"/>
      <c r="BE96" s="85"/>
      <c r="BF96" s="86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6"/>
      <c r="EO96" s="85"/>
      <c r="EP96" s="85"/>
      <c r="EQ96" s="85"/>
      <c r="ER96" s="85"/>
      <c r="ES96" s="85"/>
      <c r="ET96" s="85"/>
      <c r="EU96" s="85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27"/>
      <c r="GQ96" s="27">
        <f t="shared" si="21"/>
        <v>4</v>
      </c>
      <c r="GR96" s="27">
        <f t="shared" si="22"/>
        <v>5</v>
      </c>
      <c r="GS96" s="27">
        <f t="shared" si="23"/>
        <v>11</v>
      </c>
      <c r="GT96" s="27">
        <f t="shared" si="24"/>
        <v>3</v>
      </c>
      <c r="GU96" s="27">
        <f t="shared" si="25"/>
        <v>0</v>
      </c>
      <c r="GV96" s="27">
        <f t="shared" si="26"/>
        <v>0</v>
      </c>
      <c r="GW96" s="27">
        <f t="shared" si="27"/>
        <v>0</v>
      </c>
      <c r="GX96" s="27">
        <f t="shared" si="28"/>
        <v>0</v>
      </c>
      <c r="GY96" s="27">
        <f t="shared" si="29"/>
        <v>0</v>
      </c>
      <c r="GZ96" s="27">
        <f t="shared" si="30"/>
        <v>23</v>
      </c>
      <c r="HA96" s="87" t="str">
        <f>IF(GZ96='Rregjistrimet 9 Vjeçare'!AJ96,"Mire","Gabim")</f>
        <v>Mire</v>
      </c>
      <c r="HB96" s="27">
        <f t="shared" si="31"/>
        <v>2</v>
      </c>
      <c r="HC96" s="27">
        <f t="shared" si="32"/>
        <v>3</v>
      </c>
      <c r="HD96" s="27">
        <f t="shared" si="33"/>
        <v>4</v>
      </c>
      <c r="HE96" s="27">
        <f t="shared" si="34"/>
        <v>1</v>
      </c>
      <c r="HF96" s="27">
        <f t="shared" si="35"/>
        <v>0</v>
      </c>
      <c r="HG96" s="27">
        <f t="shared" si="36"/>
        <v>0</v>
      </c>
      <c r="HH96" s="27">
        <f t="shared" si="37"/>
        <v>0</v>
      </c>
      <c r="HI96" s="27">
        <f t="shared" si="38"/>
        <v>0</v>
      </c>
      <c r="HJ96" s="27">
        <f t="shared" si="39"/>
        <v>0</v>
      </c>
      <c r="HK96" s="27">
        <f t="shared" si="40"/>
        <v>10</v>
      </c>
      <c r="HL96" s="87" t="str">
        <f>IF(HK96='Rregjistrimet 9 Vjeçare'!AK96,"Mire","Gabim")</f>
        <v>Mire</v>
      </c>
    </row>
    <row r="97" spans="1:220" ht="13.5" customHeight="1">
      <c r="A97" s="83" t="s">
        <v>77</v>
      </c>
      <c r="B97" s="35" t="s">
        <v>66</v>
      </c>
      <c r="C97" s="35"/>
      <c r="D97" s="35"/>
      <c r="E97" s="35" t="s">
        <v>327</v>
      </c>
      <c r="F97" s="77" t="s">
        <v>436</v>
      </c>
      <c r="G97" s="35" t="s">
        <v>78</v>
      </c>
      <c r="H97" s="35" t="s">
        <v>78</v>
      </c>
      <c r="I97" s="35" t="s">
        <v>548</v>
      </c>
      <c r="J97" s="35" t="s">
        <v>550</v>
      </c>
      <c r="K97" s="35" t="s">
        <v>608</v>
      </c>
      <c r="L97" s="35" t="s">
        <v>609</v>
      </c>
      <c r="M97" s="35" t="s">
        <v>598</v>
      </c>
      <c r="N97" s="35" t="s">
        <v>599</v>
      </c>
      <c r="O97" s="35" t="s">
        <v>600</v>
      </c>
      <c r="P97" s="35"/>
      <c r="Q97" s="35" t="s">
        <v>601</v>
      </c>
      <c r="R97" s="84"/>
      <c r="S97" s="84"/>
      <c r="T97" s="85">
        <v>23</v>
      </c>
      <c r="U97" s="85">
        <v>12</v>
      </c>
      <c r="V97" s="85"/>
      <c r="W97" s="85"/>
      <c r="X97" s="85"/>
      <c r="Y97" s="85"/>
      <c r="Z97" s="85">
        <v>23</v>
      </c>
      <c r="AA97" s="85">
        <v>12</v>
      </c>
      <c r="AB97" s="85"/>
      <c r="AC97" s="85"/>
      <c r="AD97" s="85"/>
      <c r="AE97" s="85"/>
      <c r="AF97" s="85"/>
      <c r="AG97" s="85"/>
      <c r="AH97" s="85">
        <v>15</v>
      </c>
      <c r="AI97" s="85">
        <v>6</v>
      </c>
      <c r="AJ97" s="85"/>
      <c r="AK97" s="85"/>
      <c r="AL97" s="85"/>
      <c r="AM97" s="85"/>
      <c r="AN97" s="85"/>
      <c r="AO97" s="85"/>
      <c r="AP97" s="85"/>
      <c r="AQ97" s="85"/>
      <c r="AR97" s="85">
        <v>29</v>
      </c>
      <c r="AS97" s="85">
        <v>20</v>
      </c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>
        <v>29</v>
      </c>
      <c r="BE97" s="85">
        <v>19</v>
      </c>
      <c r="BF97" s="86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>
        <v>24</v>
      </c>
      <c r="BS97" s="85">
        <v>11</v>
      </c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>
        <v>25</v>
      </c>
      <c r="CI97" s="85">
        <v>13</v>
      </c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>
        <v>27</v>
      </c>
      <c r="DA97" s="85">
        <v>15</v>
      </c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>
        <v>32</v>
      </c>
      <c r="DU97" s="85">
        <v>19</v>
      </c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>
        <v>1</v>
      </c>
      <c r="EG97" s="85">
        <v>1</v>
      </c>
      <c r="EH97" s="85">
        <v>1</v>
      </c>
      <c r="EI97" s="85">
        <v>1</v>
      </c>
      <c r="EJ97" s="85"/>
      <c r="EK97" s="85"/>
      <c r="EL97" s="85">
        <v>1</v>
      </c>
      <c r="EM97" s="85">
        <v>0</v>
      </c>
      <c r="EN97" s="86"/>
      <c r="EO97" s="85"/>
      <c r="EP97" s="85"/>
      <c r="EQ97" s="85"/>
      <c r="ER97" s="85"/>
      <c r="ES97" s="85"/>
      <c r="ET97" s="85"/>
      <c r="EU97" s="85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27"/>
      <c r="GQ97" s="27">
        <f t="shared" si="21"/>
        <v>23</v>
      </c>
      <c r="GR97" s="27">
        <f t="shared" si="22"/>
        <v>23</v>
      </c>
      <c r="GS97" s="27">
        <f t="shared" si="23"/>
        <v>15</v>
      </c>
      <c r="GT97" s="27">
        <f t="shared" si="24"/>
        <v>29</v>
      </c>
      <c r="GU97" s="27">
        <f t="shared" si="25"/>
        <v>29</v>
      </c>
      <c r="GV97" s="27">
        <f t="shared" si="26"/>
        <v>25</v>
      </c>
      <c r="GW97" s="27">
        <f t="shared" si="27"/>
        <v>26</v>
      </c>
      <c r="GX97" s="27">
        <f t="shared" si="28"/>
        <v>27</v>
      </c>
      <c r="GY97" s="27">
        <f t="shared" si="29"/>
        <v>33</v>
      </c>
      <c r="GZ97" s="27">
        <f t="shared" si="30"/>
        <v>230</v>
      </c>
      <c r="HA97" s="87" t="str">
        <f>IF(GZ97='Rregjistrimet 9 Vjeçare'!AJ97,"Mire","Gabim")</f>
        <v>Mire</v>
      </c>
      <c r="HB97" s="27">
        <f t="shared" si="31"/>
        <v>12</v>
      </c>
      <c r="HC97" s="27">
        <f t="shared" si="32"/>
        <v>12</v>
      </c>
      <c r="HD97" s="27">
        <f t="shared" si="33"/>
        <v>6</v>
      </c>
      <c r="HE97" s="27">
        <f t="shared" si="34"/>
        <v>20</v>
      </c>
      <c r="HF97" s="27">
        <f t="shared" si="35"/>
        <v>19</v>
      </c>
      <c r="HG97" s="27">
        <f t="shared" si="36"/>
        <v>12</v>
      </c>
      <c r="HH97" s="27">
        <f t="shared" si="37"/>
        <v>14</v>
      </c>
      <c r="HI97" s="27">
        <f t="shared" si="38"/>
        <v>15</v>
      </c>
      <c r="HJ97" s="27">
        <f t="shared" si="39"/>
        <v>19</v>
      </c>
      <c r="HK97" s="27">
        <f t="shared" si="40"/>
        <v>129</v>
      </c>
      <c r="HL97" s="87" t="str">
        <f>IF(HK97='Rregjistrimet 9 Vjeçare'!AK97,"Mire","Gabim")</f>
        <v>Mire</v>
      </c>
    </row>
    <row r="98" spans="1:220" ht="13.5" customHeight="1">
      <c r="A98" s="83" t="s">
        <v>77</v>
      </c>
      <c r="B98" s="35" t="s">
        <v>66</v>
      </c>
      <c r="C98" s="35"/>
      <c r="D98" s="35"/>
      <c r="E98" s="35" t="s">
        <v>328</v>
      </c>
      <c r="F98" s="77" t="s">
        <v>437</v>
      </c>
      <c r="G98" s="35" t="s">
        <v>78</v>
      </c>
      <c r="H98" s="35" t="s">
        <v>78</v>
      </c>
      <c r="I98" s="35" t="s">
        <v>548</v>
      </c>
      <c r="J98" s="35" t="s">
        <v>551</v>
      </c>
      <c r="K98" s="35" t="s">
        <v>608</v>
      </c>
      <c r="L98" s="35" t="s">
        <v>609</v>
      </c>
      <c r="M98" s="35" t="s">
        <v>598</v>
      </c>
      <c r="N98" s="35" t="s">
        <v>599</v>
      </c>
      <c r="O98" s="35" t="s">
        <v>600</v>
      </c>
      <c r="P98" s="35"/>
      <c r="Q98" s="35" t="s">
        <v>601</v>
      </c>
      <c r="R98" s="84"/>
      <c r="S98" s="84"/>
      <c r="T98" s="85">
        <v>3</v>
      </c>
      <c r="U98" s="85">
        <v>1</v>
      </c>
      <c r="V98" s="85"/>
      <c r="W98" s="85"/>
      <c r="X98" s="85"/>
      <c r="Y98" s="85"/>
      <c r="Z98" s="85">
        <v>8</v>
      </c>
      <c r="AA98" s="85">
        <v>4</v>
      </c>
      <c r="AB98" s="85"/>
      <c r="AC98" s="85"/>
      <c r="AD98" s="85"/>
      <c r="AE98" s="85"/>
      <c r="AF98" s="85"/>
      <c r="AG98" s="85"/>
      <c r="AH98" s="85">
        <v>3</v>
      </c>
      <c r="AI98" s="85">
        <v>1</v>
      </c>
      <c r="AJ98" s="85"/>
      <c r="AK98" s="85"/>
      <c r="AL98" s="85"/>
      <c r="AM98" s="85"/>
      <c r="AN98" s="85"/>
      <c r="AO98" s="85"/>
      <c r="AP98" s="85"/>
      <c r="AQ98" s="85"/>
      <c r="AR98" s="85">
        <v>6</v>
      </c>
      <c r="AS98" s="85">
        <v>4</v>
      </c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>
        <v>6</v>
      </c>
      <c r="BE98" s="85">
        <v>3</v>
      </c>
      <c r="BF98" s="86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>
        <v>4</v>
      </c>
      <c r="BS98" s="85">
        <v>3</v>
      </c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>
        <v>5</v>
      </c>
      <c r="CI98" s="85">
        <v>2</v>
      </c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>
        <v>8</v>
      </c>
      <c r="DA98" s="85">
        <v>3</v>
      </c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>
        <v>8</v>
      </c>
      <c r="DU98" s="85">
        <v>6</v>
      </c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6"/>
      <c r="EO98" s="85"/>
      <c r="EP98" s="85"/>
      <c r="EQ98" s="85"/>
      <c r="ER98" s="85"/>
      <c r="ES98" s="85"/>
      <c r="ET98" s="85"/>
      <c r="EU98" s="85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27"/>
      <c r="GQ98" s="27">
        <f t="shared" si="21"/>
        <v>3</v>
      </c>
      <c r="GR98" s="27">
        <f t="shared" si="22"/>
        <v>8</v>
      </c>
      <c r="GS98" s="27">
        <f t="shared" si="23"/>
        <v>3</v>
      </c>
      <c r="GT98" s="27">
        <f t="shared" si="24"/>
        <v>6</v>
      </c>
      <c r="GU98" s="27">
        <f t="shared" si="25"/>
        <v>6</v>
      </c>
      <c r="GV98" s="27">
        <f t="shared" si="26"/>
        <v>4</v>
      </c>
      <c r="GW98" s="27">
        <f t="shared" si="27"/>
        <v>5</v>
      </c>
      <c r="GX98" s="27">
        <f t="shared" si="28"/>
        <v>8</v>
      </c>
      <c r="GY98" s="27">
        <f t="shared" si="29"/>
        <v>8</v>
      </c>
      <c r="GZ98" s="27">
        <f t="shared" si="30"/>
        <v>51</v>
      </c>
      <c r="HA98" s="87" t="str">
        <f>IF(GZ98='Rregjistrimet 9 Vjeçare'!AJ98,"Mire","Gabim")</f>
        <v>Mire</v>
      </c>
      <c r="HB98" s="27">
        <f t="shared" si="31"/>
        <v>1</v>
      </c>
      <c r="HC98" s="27">
        <f t="shared" si="32"/>
        <v>4</v>
      </c>
      <c r="HD98" s="27">
        <f t="shared" si="33"/>
        <v>1</v>
      </c>
      <c r="HE98" s="27">
        <f t="shared" si="34"/>
        <v>4</v>
      </c>
      <c r="HF98" s="27">
        <f t="shared" si="35"/>
        <v>3</v>
      </c>
      <c r="HG98" s="27">
        <f t="shared" si="36"/>
        <v>3</v>
      </c>
      <c r="HH98" s="27">
        <f t="shared" si="37"/>
        <v>2</v>
      </c>
      <c r="HI98" s="27">
        <f t="shared" si="38"/>
        <v>3</v>
      </c>
      <c r="HJ98" s="27">
        <f t="shared" si="39"/>
        <v>6</v>
      </c>
      <c r="HK98" s="27">
        <f t="shared" si="40"/>
        <v>27</v>
      </c>
      <c r="HL98" s="87" t="str">
        <f>IF(HK98='Rregjistrimet 9 Vjeçare'!AK98,"Mire","Gabim")</f>
        <v>Mire</v>
      </c>
    </row>
    <row r="99" spans="1:220" ht="13.5" customHeight="1">
      <c r="A99" s="83" t="s">
        <v>77</v>
      </c>
      <c r="B99" s="35" t="s">
        <v>66</v>
      </c>
      <c r="C99" s="35"/>
      <c r="D99" s="35"/>
      <c r="E99" s="35" t="s">
        <v>329</v>
      </c>
      <c r="F99" s="77" t="s">
        <v>438</v>
      </c>
      <c r="G99" s="35" t="s">
        <v>78</v>
      </c>
      <c r="H99" s="35" t="s">
        <v>78</v>
      </c>
      <c r="I99" s="35" t="s">
        <v>548</v>
      </c>
      <c r="J99" s="35" t="s">
        <v>552</v>
      </c>
      <c r="K99" s="35" t="s">
        <v>608</v>
      </c>
      <c r="L99" s="35" t="s">
        <v>609</v>
      </c>
      <c r="M99" s="35" t="s">
        <v>598</v>
      </c>
      <c r="N99" s="35" t="s">
        <v>599</v>
      </c>
      <c r="O99" s="35" t="s">
        <v>600</v>
      </c>
      <c r="P99" s="35"/>
      <c r="Q99" s="35" t="s">
        <v>601</v>
      </c>
      <c r="R99" s="84"/>
      <c r="S99" s="84"/>
      <c r="T99" s="85">
        <v>19</v>
      </c>
      <c r="U99" s="85">
        <v>13</v>
      </c>
      <c r="V99" s="85"/>
      <c r="W99" s="85"/>
      <c r="X99" s="85"/>
      <c r="Y99" s="85"/>
      <c r="Z99" s="85">
        <v>26</v>
      </c>
      <c r="AA99" s="85">
        <v>13</v>
      </c>
      <c r="AB99" s="85"/>
      <c r="AC99" s="85"/>
      <c r="AD99" s="85"/>
      <c r="AE99" s="85"/>
      <c r="AF99" s="85"/>
      <c r="AG99" s="85"/>
      <c r="AH99" s="85">
        <v>20</v>
      </c>
      <c r="AI99" s="85">
        <v>13</v>
      </c>
      <c r="AJ99" s="85"/>
      <c r="AK99" s="85"/>
      <c r="AL99" s="85"/>
      <c r="AM99" s="85"/>
      <c r="AN99" s="85"/>
      <c r="AO99" s="85"/>
      <c r="AP99" s="85"/>
      <c r="AQ99" s="85"/>
      <c r="AR99" s="85">
        <v>25</v>
      </c>
      <c r="AS99" s="85">
        <v>12</v>
      </c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>
        <v>20</v>
      </c>
      <c r="BE99" s="85">
        <v>9</v>
      </c>
      <c r="BF99" s="86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>
        <v>23</v>
      </c>
      <c r="BS99" s="85">
        <v>9</v>
      </c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>
        <v>17</v>
      </c>
      <c r="CI99" s="85">
        <v>12</v>
      </c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>
        <v>24</v>
      </c>
      <c r="DA99" s="85">
        <v>12</v>
      </c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>
        <v>24</v>
      </c>
      <c r="DU99" s="85">
        <v>12</v>
      </c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>
        <v>2</v>
      </c>
      <c r="EM99" s="85">
        <v>0</v>
      </c>
      <c r="EN99" s="86"/>
      <c r="EO99" s="85"/>
      <c r="EP99" s="85"/>
      <c r="EQ99" s="85"/>
      <c r="ER99" s="85"/>
      <c r="ES99" s="85"/>
      <c r="ET99" s="85"/>
      <c r="EU99" s="85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27"/>
      <c r="GQ99" s="27">
        <f t="shared" si="21"/>
        <v>19</v>
      </c>
      <c r="GR99" s="27">
        <f t="shared" si="22"/>
        <v>26</v>
      </c>
      <c r="GS99" s="27">
        <f t="shared" si="23"/>
        <v>20</v>
      </c>
      <c r="GT99" s="27">
        <f t="shared" si="24"/>
        <v>25</v>
      </c>
      <c r="GU99" s="27">
        <f t="shared" si="25"/>
        <v>20</v>
      </c>
      <c r="GV99" s="27">
        <f t="shared" si="26"/>
        <v>23</v>
      </c>
      <c r="GW99" s="27">
        <f t="shared" si="27"/>
        <v>17</v>
      </c>
      <c r="GX99" s="27">
        <f t="shared" si="28"/>
        <v>24</v>
      </c>
      <c r="GY99" s="27">
        <f t="shared" si="29"/>
        <v>26</v>
      </c>
      <c r="GZ99" s="27">
        <f t="shared" si="30"/>
        <v>200</v>
      </c>
      <c r="HA99" s="87" t="str">
        <f>IF(GZ99='Rregjistrimet 9 Vjeçare'!AJ99,"Mire","Gabim")</f>
        <v>Mire</v>
      </c>
      <c r="HB99" s="27">
        <f t="shared" si="31"/>
        <v>13</v>
      </c>
      <c r="HC99" s="27">
        <f t="shared" si="32"/>
        <v>13</v>
      </c>
      <c r="HD99" s="27">
        <f t="shared" si="33"/>
        <v>13</v>
      </c>
      <c r="HE99" s="27">
        <f t="shared" si="34"/>
        <v>12</v>
      </c>
      <c r="HF99" s="27">
        <f t="shared" si="35"/>
        <v>9</v>
      </c>
      <c r="HG99" s="27">
        <f t="shared" si="36"/>
        <v>9</v>
      </c>
      <c r="HH99" s="27">
        <f t="shared" si="37"/>
        <v>12</v>
      </c>
      <c r="HI99" s="27">
        <f t="shared" si="38"/>
        <v>12</v>
      </c>
      <c r="HJ99" s="27">
        <f t="shared" si="39"/>
        <v>12</v>
      </c>
      <c r="HK99" s="27">
        <f t="shared" si="40"/>
        <v>105</v>
      </c>
      <c r="HL99" s="87" t="str">
        <f>IF(HK99='Rregjistrimet 9 Vjeçare'!AK99,"Mire","Gabim")</f>
        <v>Mire</v>
      </c>
    </row>
    <row r="100" spans="1:220" ht="13.5" customHeight="1">
      <c r="A100" s="83" t="s">
        <v>77</v>
      </c>
      <c r="B100" s="35" t="s">
        <v>66</v>
      </c>
      <c r="C100" s="35"/>
      <c r="D100" s="35"/>
      <c r="E100" s="35" t="s">
        <v>330</v>
      </c>
      <c r="F100" s="77" t="s">
        <v>439</v>
      </c>
      <c r="G100" s="35" t="s">
        <v>78</v>
      </c>
      <c r="H100" s="35" t="s">
        <v>78</v>
      </c>
      <c r="I100" s="35" t="s">
        <v>548</v>
      </c>
      <c r="J100" s="35" t="s">
        <v>553</v>
      </c>
      <c r="K100" s="35" t="s">
        <v>608</v>
      </c>
      <c r="L100" s="35" t="s">
        <v>609</v>
      </c>
      <c r="M100" s="35" t="s">
        <v>598</v>
      </c>
      <c r="N100" s="35" t="s">
        <v>599</v>
      </c>
      <c r="O100" s="35" t="s">
        <v>600</v>
      </c>
      <c r="P100" s="35"/>
      <c r="Q100" s="35" t="s">
        <v>601</v>
      </c>
      <c r="R100" s="84"/>
      <c r="S100" s="84"/>
      <c r="T100" s="85">
        <v>13</v>
      </c>
      <c r="U100" s="85">
        <v>4</v>
      </c>
      <c r="V100" s="85">
        <v>1</v>
      </c>
      <c r="W100" s="85">
        <v>0</v>
      </c>
      <c r="X100" s="85">
        <v>2</v>
      </c>
      <c r="Y100" s="85">
        <v>0</v>
      </c>
      <c r="Z100" s="85">
        <v>12</v>
      </c>
      <c r="AA100" s="85">
        <v>6</v>
      </c>
      <c r="AB100" s="85"/>
      <c r="AC100" s="85"/>
      <c r="AD100" s="85"/>
      <c r="AE100" s="85"/>
      <c r="AF100" s="85">
        <v>4</v>
      </c>
      <c r="AG100" s="85">
        <v>0</v>
      </c>
      <c r="AH100" s="85">
        <v>9</v>
      </c>
      <c r="AI100" s="85">
        <v>4</v>
      </c>
      <c r="AJ100" s="85"/>
      <c r="AK100" s="85"/>
      <c r="AL100" s="85"/>
      <c r="AM100" s="85"/>
      <c r="AN100" s="85"/>
      <c r="AO100" s="85"/>
      <c r="AP100" s="85">
        <v>2</v>
      </c>
      <c r="AQ100" s="85">
        <v>0</v>
      </c>
      <c r="AR100" s="85">
        <v>22</v>
      </c>
      <c r="AS100" s="85">
        <v>10</v>
      </c>
      <c r="AT100" s="85"/>
      <c r="AU100" s="85"/>
      <c r="AV100" s="85"/>
      <c r="AW100" s="85"/>
      <c r="AX100" s="85"/>
      <c r="AY100" s="85"/>
      <c r="AZ100" s="85"/>
      <c r="BA100" s="85"/>
      <c r="BB100" s="85">
        <v>5</v>
      </c>
      <c r="BC100" s="85">
        <v>1</v>
      </c>
      <c r="BD100" s="85">
        <v>14</v>
      </c>
      <c r="BE100" s="85">
        <v>6</v>
      </c>
      <c r="BF100" s="86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>
        <v>15</v>
      </c>
      <c r="BS100" s="85">
        <v>8</v>
      </c>
      <c r="BT100" s="85">
        <v>2</v>
      </c>
      <c r="BU100" s="85">
        <v>2</v>
      </c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>
        <v>1</v>
      </c>
      <c r="CG100" s="85">
        <v>0</v>
      </c>
      <c r="CH100" s="85">
        <v>13</v>
      </c>
      <c r="CI100" s="85">
        <v>6</v>
      </c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>
        <v>2</v>
      </c>
      <c r="CY100" s="85">
        <v>2</v>
      </c>
      <c r="CZ100" s="85">
        <v>19</v>
      </c>
      <c r="DA100" s="85">
        <v>8</v>
      </c>
      <c r="DB100" s="85">
        <v>4</v>
      </c>
      <c r="DC100" s="85">
        <v>1</v>
      </c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>
        <v>8</v>
      </c>
      <c r="DS100" s="85">
        <v>0</v>
      </c>
      <c r="DT100" s="85">
        <v>32</v>
      </c>
      <c r="DU100" s="85">
        <v>17</v>
      </c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>
        <v>1</v>
      </c>
      <c r="EG100" s="85">
        <v>0</v>
      </c>
      <c r="EH100" s="85"/>
      <c r="EI100" s="85"/>
      <c r="EJ100" s="85"/>
      <c r="EK100" s="85"/>
      <c r="EL100" s="85"/>
      <c r="EM100" s="85"/>
      <c r="EN100" s="86"/>
      <c r="EO100" s="85"/>
      <c r="EP100" s="85"/>
      <c r="EQ100" s="85"/>
      <c r="ER100" s="85"/>
      <c r="ES100" s="85"/>
      <c r="ET100" s="85"/>
      <c r="EU100" s="85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27"/>
      <c r="GQ100" s="27">
        <f t="shared" si="21"/>
        <v>15</v>
      </c>
      <c r="GR100" s="27">
        <f t="shared" si="22"/>
        <v>17</v>
      </c>
      <c r="GS100" s="27">
        <f t="shared" si="23"/>
        <v>11</v>
      </c>
      <c r="GT100" s="27">
        <f t="shared" si="24"/>
        <v>27</v>
      </c>
      <c r="GU100" s="27">
        <f t="shared" si="25"/>
        <v>14</v>
      </c>
      <c r="GV100" s="27">
        <f t="shared" si="26"/>
        <v>17</v>
      </c>
      <c r="GW100" s="27">
        <f t="shared" si="27"/>
        <v>17</v>
      </c>
      <c r="GX100" s="27">
        <f t="shared" si="28"/>
        <v>27</v>
      </c>
      <c r="GY100" s="27">
        <f t="shared" si="29"/>
        <v>36</v>
      </c>
      <c r="GZ100" s="27">
        <f t="shared" si="30"/>
        <v>181</v>
      </c>
      <c r="HA100" s="87" t="str">
        <f>IF(GZ100='Rregjistrimet 9 Vjeçare'!AJ100,"Mire","Gabim")</f>
        <v>Mire</v>
      </c>
      <c r="HB100" s="27">
        <f t="shared" si="31"/>
        <v>4</v>
      </c>
      <c r="HC100" s="27">
        <f t="shared" si="32"/>
        <v>6</v>
      </c>
      <c r="HD100" s="27">
        <f t="shared" si="33"/>
        <v>4</v>
      </c>
      <c r="HE100" s="27">
        <f t="shared" si="34"/>
        <v>11</v>
      </c>
      <c r="HF100" s="27">
        <f t="shared" si="35"/>
        <v>6</v>
      </c>
      <c r="HG100" s="27">
        <f t="shared" si="36"/>
        <v>8</v>
      </c>
      <c r="HH100" s="27">
        <f t="shared" si="37"/>
        <v>10</v>
      </c>
      <c r="HI100" s="27">
        <f t="shared" si="38"/>
        <v>8</v>
      </c>
      <c r="HJ100" s="27">
        <f t="shared" si="39"/>
        <v>18</v>
      </c>
      <c r="HK100" s="27">
        <f t="shared" si="40"/>
        <v>75</v>
      </c>
      <c r="HL100" s="87" t="str">
        <f>IF(HK100='Rregjistrimet 9 Vjeçare'!AK100,"Mire","Gabim")</f>
        <v>Mire</v>
      </c>
    </row>
    <row r="101" spans="1:220" ht="13.5" customHeight="1">
      <c r="A101" s="83" t="s">
        <v>77</v>
      </c>
      <c r="B101" s="35" t="s">
        <v>66</v>
      </c>
      <c r="C101" s="35"/>
      <c r="D101" s="35"/>
      <c r="E101" s="35" t="s">
        <v>331</v>
      </c>
      <c r="F101" s="77" t="s">
        <v>440</v>
      </c>
      <c r="G101" s="35" t="s">
        <v>78</v>
      </c>
      <c r="H101" s="35" t="s">
        <v>78</v>
      </c>
      <c r="I101" s="35" t="s">
        <v>548</v>
      </c>
      <c r="J101" s="35" t="s">
        <v>554</v>
      </c>
      <c r="K101" s="35" t="s">
        <v>608</v>
      </c>
      <c r="L101" s="35" t="s">
        <v>609</v>
      </c>
      <c r="M101" s="35" t="s">
        <v>598</v>
      </c>
      <c r="N101" s="35" t="s">
        <v>599</v>
      </c>
      <c r="O101" s="35" t="s">
        <v>600</v>
      </c>
      <c r="P101" s="35"/>
      <c r="Q101" s="35" t="s">
        <v>601</v>
      </c>
      <c r="R101" s="84"/>
      <c r="S101" s="84"/>
      <c r="T101" s="85">
        <v>11</v>
      </c>
      <c r="U101" s="85">
        <v>6</v>
      </c>
      <c r="V101" s="85"/>
      <c r="W101" s="85"/>
      <c r="X101" s="85"/>
      <c r="Y101" s="85"/>
      <c r="Z101" s="85">
        <v>15</v>
      </c>
      <c r="AA101" s="85">
        <v>11</v>
      </c>
      <c r="AB101" s="85"/>
      <c r="AC101" s="85"/>
      <c r="AD101" s="85"/>
      <c r="AE101" s="85"/>
      <c r="AF101" s="85"/>
      <c r="AG101" s="85"/>
      <c r="AH101" s="85">
        <v>9</v>
      </c>
      <c r="AI101" s="85">
        <v>7</v>
      </c>
      <c r="AJ101" s="85"/>
      <c r="AK101" s="85"/>
      <c r="AL101" s="85"/>
      <c r="AM101" s="85"/>
      <c r="AN101" s="85"/>
      <c r="AO101" s="85"/>
      <c r="AP101" s="85"/>
      <c r="AQ101" s="85"/>
      <c r="AR101" s="85">
        <v>6</v>
      </c>
      <c r="AS101" s="85">
        <v>2</v>
      </c>
      <c r="AT101" s="85"/>
      <c r="AU101" s="85"/>
      <c r="AV101" s="85"/>
      <c r="AW101" s="85"/>
      <c r="AX101" s="85"/>
      <c r="AY101" s="85"/>
      <c r="AZ101" s="85"/>
      <c r="BA101" s="85"/>
      <c r="BB101" s="85">
        <v>7</v>
      </c>
      <c r="BC101" s="85">
        <v>1</v>
      </c>
      <c r="BD101" s="85">
        <v>2</v>
      </c>
      <c r="BE101" s="85">
        <v>1</v>
      </c>
      <c r="BF101" s="86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>
        <v>10</v>
      </c>
      <c r="BQ101" s="85">
        <v>6</v>
      </c>
      <c r="BR101" s="85">
        <v>7</v>
      </c>
      <c r="BS101" s="85">
        <v>2</v>
      </c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>
        <v>11</v>
      </c>
      <c r="CG101" s="85">
        <v>6</v>
      </c>
      <c r="CH101" s="85">
        <v>10</v>
      </c>
      <c r="CI101" s="85">
        <v>3</v>
      </c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>
        <v>3</v>
      </c>
      <c r="CY101" s="85">
        <v>1</v>
      </c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>
        <v>9</v>
      </c>
      <c r="DS101" s="85">
        <v>3</v>
      </c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>
        <v>4</v>
      </c>
      <c r="EK101" s="85">
        <v>2</v>
      </c>
      <c r="EL101" s="85">
        <v>12</v>
      </c>
      <c r="EM101" s="85">
        <v>5</v>
      </c>
      <c r="EN101" s="86"/>
      <c r="EO101" s="85"/>
      <c r="EP101" s="85"/>
      <c r="EQ101" s="85"/>
      <c r="ER101" s="85"/>
      <c r="ES101" s="85"/>
      <c r="ET101" s="85"/>
      <c r="EU101" s="85"/>
      <c r="EV101" s="86"/>
      <c r="EW101" s="86"/>
      <c r="EX101" s="86"/>
      <c r="EY101" s="86"/>
      <c r="EZ101" s="86"/>
      <c r="FA101" s="86"/>
      <c r="FB101" s="86"/>
      <c r="FC101" s="86"/>
      <c r="FD101" s="86">
        <v>13</v>
      </c>
      <c r="FE101" s="86">
        <v>4</v>
      </c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>
        <v>1</v>
      </c>
      <c r="FS101" s="86">
        <v>1</v>
      </c>
      <c r="FT101" s="86">
        <v>1</v>
      </c>
      <c r="FU101" s="86">
        <v>1</v>
      </c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27"/>
      <c r="GQ101" s="27">
        <f t="shared" si="21"/>
        <v>11</v>
      </c>
      <c r="GR101" s="27">
        <f t="shared" si="22"/>
        <v>15</v>
      </c>
      <c r="GS101" s="27">
        <f t="shared" si="23"/>
        <v>9</v>
      </c>
      <c r="GT101" s="27">
        <f t="shared" si="24"/>
        <v>13</v>
      </c>
      <c r="GU101" s="27">
        <f t="shared" si="25"/>
        <v>12</v>
      </c>
      <c r="GV101" s="27">
        <f t="shared" si="26"/>
        <v>18</v>
      </c>
      <c r="GW101" s="27">
        <f t="shared" si="27"/>
        <v>14</v>
      </c>
      <c r="GX101" s="27">
        <f t="shared" si="28"/>
        <v>14</v>
      </c>
      <c r="GY101" s="27">
        <f t="shared" si="29"/>
        <v>25</v>
      </c>
      <c r="GZ101" s="27">
        <f t="shared" si="30"/>
        <v>131</v>
      </c>
      <c r="HA101" s="87" t="str">
        <f>IF(GZ101='Rregjistrimet 9 Vjeçare'!AJ101,"Mire","Gabim")</f>
        <v>Mire</v>
      </c>
      <c r="HB101" s="27">
        <f t="shared" si="31"/>
        <v>6</v>
      </c>
      <c r="HC101" s="27">
        <f t="shared" si="32"/>
        <v>11</v>
      </c>
      <c r="HD101" s="27">
        <f t="shared" si="33"/>
        <v>7</v>
      </c>
      <c r="HE101" s="27">
        <f t="shared" si="34"/>
        <v>3</v>
      </c>
      <c r="HF101" s="27">
        <f t="shared" si="35"/>
        <v>7</v>
      </c>
      <c r="HG101" s="27">
        <f t="shared" si="36"/>
        <v>8</v>
      </c>
      <c r="HH101" s="27">
        <f t="shared" si="37"/>
        <v>5</v>
      </c>
      <c r="HI101" s="27">
        <f t="shared" si="38"/>
        <v>6</v>
      </c>
      <c r="HJ101" s="27">
        <f t="shared" si="39"/>
        <v>9</v>
      </c>
      <c r="HK101" s="27">
        <f t="shared" si="40"/>
        <v>62</v>
      </c>
      <c r="HL101" s="87" t="str">
        <f>IF(HK101='Rregjistrimet 9 Vjeçare'!AK101,"Mire","Gabim")</f>
        <v>Mire</v>
      </c>
    </row>
    <row r="102" spans="1:220" ht="13.5" customHeight="1">
      <c r="A102" s="83" t="s">
        <v>77</v>
      </c>
      <c r="B102" s="35" t="s">
        <v>66</v>
      </c>
      <c r="C102" s="35"/>
      <c r="D102" s="35"/>
      <c r="E102" s="35" t="s">
        <v>332</v>
      </c>
      <c r="F102" s="77" t="s">
        <v>441</v>
      </c>
      <c r="G102" s="35" t="s">
        <v>78</v>
      </c>
      <c r="H102" s="35" t="s">
        <v>78</v>
      </c>
      <c r="I102" s="35" t="s">
        <v>548</v>
      </c>
      <c r="J102" s="35" t="s">
        <v>555</v>
      </c>
      <c r="K102" s="35" t="s">
        <v>608</v>
      </c>
      <c r="L102" s="35" t="s">
        <v>609</v>
      </c>
      <c r="M102" s="35" t="s">
        <v>598</v>
      </c>
      <c r="N102" s="35" t="s">
        <v>599</v>
      </c>
      <c r="O102" s="35" t="s">
        <v>600</v>
      </c>
      <c r="P102" s="35"/>
      <c r="Q102" s="35" t="s">
        <v>601</v>
      </c>
      <c r="R102" s="84"/>
      <c r="S102" s="84"/>
      <c r="T102" s="85">
        <v>22</v>
      </c>
      <c r="U102" s="85">
        <v>12</v>
      </c>
      <c r="V102" s="85"/>
      <c r="W102" s="85"/>
      <c r="X102" s="85">
        <v>2</v>
      </c>
      <c r="Y102" s="85">
        <v>0</v>
      </c>
      <c r="Z102" s="85">
        <v>15</v>
      </c>
      <c r="AA102" s="85">
        <v>6</v>
      </c>
      <c r="AB102" s="85"/>
      <c r="AC102" s="85"/>
      <c r="AD102" s="85"/>
      <c r="AE102" s="85"/>
      <c r="AF102" s="85"/>
      <c r="AG102" s="85"/>
      <c r="AH102" s="85">
        <v>23</v>
      </c>
      <c r="AI102" s="85">
        <v>12</v>
      </c>
      <c r="AJ102" s="85"/>
      <c r="AK102" s="85"/>
      <c r="AL102" s="85"/>
      <c r="AM102" s="85"/>
      <c r="AN102" s="85"/>
      <c r="AO102" s="85"/>
      <c r="AP102" s="85"/>
      <c r="AQ102" s="85"/>
      <c r="AR102" s="85">
        <v>30</v>
      </c>
      <c r="AS102" s="85">
        <v>16</v>
      </c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>
        <v>20</v>
      </c>
      <c r="BE102" s="85">
        <v>9</v>
      </c>
      <c r="BF102" s="86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>
        <v>34</v>
      </c>
      <c r="BS102" s="85">
        <v>20</v>
      </c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>
        <v>21</v>
      </c>
      <c r="CI102" s="85">
        <v>10</v>
      </c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>
        <v>35</v>
      </c>
      <c r="DA102" s="85">
        <v>22</v>
      </c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>
        <v>21</v>
      </c>
      <c r="DU102" s="85">
        <v>9</v>
      </c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6"/>
      <c r="EO102" s="85"/>
      <c r="EP102" s="85"/>
      <c r="EQ102" s="85"/>
      <c r="ER102" s="85"/>
      <c r="ES102" s="85"/>
      <c r="ET102" s="85"/>
      <c r="EU102" s="85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27"/>
      <c r="GQ102" s="27">
        <f t="shared" si="21"/>
        <v>24</v>
      </c>
      <c r="GR102" s="27">
        <f t="shared" si="22"/>
        <v>15</v>
      </c>
      <c r="GS102" s="27">
        <f t="shared" si="23"/>
        <v>23</v>
      </c>
      <c r="GT102" s="27">
        <f t="shared" si="24"/>
        <v>30</v>
      </c>
      <c r="GU102" s="27">
        <f t="shared" si="25"/>
        <v>20</v>
      </c>
      <c r="GV102" s="27">
        <f t="shared" si="26"/>
        <v>34</v>
      </c>
      <c r="GW102" s="27">
        <f t="shared" si="27"/>
        <v>21</v>
      </c>
      <c r="GX102" s="27">
        <f t="shared" si="28"/>
        <v>35</v>
      </c>
      <c r="GY102" s="27">
        <f t="shared" si="29"/>
        <v>21</v>
      </c>
      <c r="GZ102" s="27">
        <f t="shared" si="30"/>
        <v>223</v>
      </c>
      <c r="HA102" s="87" t="str">
        <f>IF(GZ102='Rregjistrimet 9 Vjeçare'!AJ102,"Mire","Gabim")</f>
        <v>Mire</v>
      </c>
      <c r="HB102" s="27">
        <f t="shared" si="31"/>
        <v>12</v>
      </c>
      <c r="HC102" s="27">
        <f t="shared" si="32"/>
        <v>6</v>
      </c>
      <c r="HD102" s="27">
        <f t="shared" si="33"/>
        <v>12</v>
      </c>
      <c r="HE102" s="27">
        <f t="shared" si="34"/>
        <v>16</v>
      </c>
      <c r="HF102" s="27">
        <f t="shared" si="35"/>
        <v>9</v>
      </c>
      <c r="HG102" s="27">
        <f t="shared" si="36"/>
        <v>20</v>
      </c>
      <c r="HH102" s="27">
        <f t="shared" si="37"/>
        <v>10</v>
      </c>
      <c r="HI102" s="27">
        <f t="shared" si="38"/>
        <v>22</v>
      </c>
      <c r="HJ102" s="27">
        <f t="shared" si="39"/>
        <v>9</v>
      </c>
      <c r="HK102" s="27">
        <f t="shared" si="40"/>
        <v>116</v>
      </c>
      <c r="HL102" s="87" t="str">
        <f>IF(HK102='Rregjistrimet 9 Vjeçare'!AK102,"Mire","Gabim")</f>
        <v>Mire</v>
      </c>
    </row>
    <row r="103" spans="1:220" ht="13.5" customHeight="1">
      <c r="A103" s="83" t="s">
        <v>77</v>
      </c>
      <c r="B103" s="35" t="s">
        <v>66</v>
      </c>
      <c r="C103" s="35"/>
      <c r="D103" s="35"/>
      <c r="E103" s="35" t="s">
        <v>333</v>
      </c>
      <c r="F103" s="77" t="s">
        <v>442</v>
      </c>
      <c r="G103" s="35" t="s">
        <v>78</v>
      </c>
      <c r="H103" s="35" t="s">
        <v>78</v>
      </c>
      <c r="I103" s="35" t="s">
        <v>548</v>
      </c>
      <c r="J103" s="35" t="s">
        <v>556</v>
      </c>
      <c r="K103" s="35" t="s">
        <v>608</v>
      </c>
      <c r="L103" s="35" t="s">
        <v>609</v>
      </c>
      <c r="M103" s="35" t="s">
        <v>598</v>
      </c>
      <c r="N103" s="35" t="s">
        <v>605</v>
      </c>
      <c r="O103" s="35" t="s">
        <v>614</v>
      </c>
      <c r="P103" s="35"/>
      <c r="Q103" s="35" t="s">
        <v>601</v>
      </c>
      <c r="R103" s="84"/>
      <c r="S103" s="84"/>
      <c r="T103" s="85">
        <v>40</v>
      </c>
      <c r="U103" s="85">
        <v>18</v>
      </c>
      <c r="V103" s="85"/>
      <c r="W103" s="85"/>
      <c r="X103" s="85">
        <v>3</v>
      </c>
      <c r="Y103" s="85">
        <v>0</v>
      </c>
      <c r="Z103" s="85">
        <v>30</v>
      </c>
      <c r="AA103" s="85">
        <v>17</v>
      </c>
      <c r="AB103" s="85"/>
      <c r="AC103" s="85"/>
      <c r="AD103" s="85"/>
      <c r="AE103" s="85"/>
      <c r="AF103" s="85">
        <v>5</v>
      </c>
      <c r="AG103" s="85">
        <v>0</v>
      </c>
      <c r="AH103" s="85">
        <v>35</v>
      </c>
      <c r="AI103" s="85">
        <v>20</v>
      </c>
      <c r="AJ103" s="85"/>
      <c r="AK103" s="85"/>
      <c r="AL103" s="85"/>
      <c r="AM103" s="85"/>
      <c r="AN103" s="85"/>
      <c r="AO103" s="85"/>
      <c r="AP103" s="85">
        <v>3</v>
      </c>
      <c r="AQ103" s="85">
        <v>0</v>
      </c>
      <c r="AR103" s="85">
        <v>40</v>
      </c>
      <c r="AS103" s="85">
        <v>16</v>
      </c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>
        <v>35</v>
      </c>
      <c r="BE103" s="85">
        <v>24</v>
      </c>
      <c r="BF103" s="86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>
        <v>3</v>
      </c>
      <c r="BQ103" s="85">
        <v>0</v>
      </c>
      <c r="BR103" s="85">
        <v>35</v>
      </c>
      <c r="BS103" s="85">
        <v>14</v>
      </c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>
        <v>4</v>
      </c>
      <c r="CG103" s="85">
        <v>0</v>
      </c>
      <c r="CH103" s="85">
        <v>53</v>
      </c>
      <c r="CI103" s="85">
        <v>25</v>
      </c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>
        <v>60</v>
      </c>
      <c r="DA103" s="85">
        <v>31</v>
      </c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>
        <v>40</v>
      </c>
      <c r="DU103" s="85">
        <v>23</v>
      </c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>
        <v>3</v>
      </c>
      <c r="EM103" s="85">
        <v>1</v>
      </c>
      <c r="EN103" s="86"/>
      <c r="EO103" s="85"/>
      <c r="EP103" s="85"/>
      <c r="EQ103" s="85"/>
      <c r="ER103" s="85"/>
      <c r="ES103" s="85"/>
      <c r="ET103" s="85"/>
      <c r="EU103" s="85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27"/>
      <c r="GQ103" s="27">
        <f t="shared" si="21"/>
        <v>43</v>
      </c>
      <c r="GR103" s="27">
        <f t="shared" si="22"/>
        <v>35</v>
      </c>
      <c r="GS103" s="27">
        <f t="shared" si="23"/>
        <v>38</v>
      </c>
      <c r="GT103" s="27">
        <f t="shared" si="24"/>
        <v>40</v>
      </c>
      <c r="GU103" s="27">
        <f t="shared" si="25"/>
        <v>38</v>
      </c>
      <c r="GV103" s="27">
        <f t="shared" si="26"/>
        <v>39</v>
      </c>
      <c r="GW103" s="27">
        <f t="shared" si="27"/>
        <v>53</v>
      </c>
      <c r="GX103" s="27">
        <f t="shared" si="28"/>
        <v>60</v>
      </c>
      <c r="GY103" s="27">
        <f t="shared" si="29"/>
        <v>43</v>
      </c>
      <c r="GZ103" s="27">
        <f t="shared" si="30"/>
        <v>389</v>
      </c>
      <c r="HA103" s="87" t="str">
        <f>IF(GZ103='Rregjistrimet 9 Vjeçare'!AJ103,"Mire","Gabim")</f>
        <v>Mire</v>
      </c>
      <c r="HB103" s="27">
        <f t="shared" si="31"/>
        <v>18</v>
      </c>
      <c r="HC103" s="27">
        <f t="shared" si="32"/>
        <v>17</v>
      </c>
      <c r="HD103" s="27">
        <f t="shared" si="33"/>
        <v>20</v>
      </c>
      <c r="HE103" s="27">
        <f t="shared" si="34"/>
        <v>16</v>
      </c>
      <c r="HF103" s="27">
        <f t="shared" si="35"/>
        <v>24</v>
      </c>
      <c r="HG103" s="27">
        <f t="shared" si="36"/>
        <v>14</v>
      </c>
      <c r="HH103" s="27">
        <f t="shared" si="37"/>
        <v>25</v>
      </c>
      <c r="HI103" s="27">
        <f t="shared" si="38"/>
        <v>31</v>
      </c>
      <c r="HJ103" s="27">
        <f t="shared" si="39"/>
        <v>24</v>
      </c>
      <c r="HK103" s="27">
        <f t="shared" si="40"/>
        <v>189</v>
      </c>
      <c r="HL103" s="87" t="str">
        <f>IF(HK103='Rregjistrimet 9 Vjeçare'!AK103,"Mire","Gabim")</f>
        <v>Mire</v>
      </c>
    </row>
    <row r="104" spans="1:220" ht="13.5" customHeight="1">
      <c r="A104" s="83" t="s">
        <v>77</v>
      </c>
      <c r="B104" s="35" t="s">
        <v>66</v>
      </c>
      <c r="C104" s="35"/>
      <c r="D104" s="35"/>
      <c r="E104" s="35" t="s">
        <v>334</v>
      </c>
      <c r="F104" s="77" t="s">
        <v>442</v>
      </c>
      <c r="G104" s="35" t="s">
        <v>78</v>
      </c>
      <c r="H104" s="35" t="s">
        <v>78</v>
      </c>
      <c r="I104" s="35" t="s">
        <v>548</v>
      </c>
      <c r="J104" s="35" t="s">
        <v>557</v>
      </c>
      <c r="K104" s="35" t="s">
        <v>608</v>
      </c>
      <c r="L104" s="35" t="s">
        <v>609</v>
      </c>
      <c r="M104" s="35" t="s">
        <v>598</v>
      </c>
      <c r="N104" s="35" t="s">
        <v>67</v>
      </c>
      <c r="O104" s="35" t="s">
        <v>604</v>
      </c>
      <c r="P104" s="35" t="s">
        <v>333</v>
      </c>
      <c r="Q104" s="35" t="s">
        <v>601</v>
      </c>
      <c r="R104" s="84"/>
      <c r="S104" s="84"/>
      <c r="T104" s="85">
        <v>3</v>
      </c>
      <c r="U104" s="85">
        <v>1</v>
      </c>
      <c r="V104" s="85"/>
      <c r="W104" s="85"/>
      <c r="X104" s="85"/>
      <c r="Y104" s="85"/>
      <c r="Z104" s="85">
        <v>9</v>
      </c>
      <c r="AA104" s="85">
        <v>3</v>
      </c>
      <c r="AB104" s="85"/>
      <c r="AC104" s="85"/>
      <c r="AD104" s="85"/>
      <c r="AE104" s="85"/>
      <c r="AF104" s="85"/>
      <c r="AG104" s="85"/>
      <c r="AH104" s="85">
        <v>10</v>
      </c>
      <c r="AI104" s="85">
        <v>8</v>
      </c>
      <c r="AJ104" s="85"/>
      <c r="AK104" s="85"/>
      <c r="AL104" s="85"/>
      <c r="AM104" s="85"/>
      <c r="AN104" s="85"/>
      <c r="AO104" s="85"/>
      <c r="AP104" s="85"/>
      <c r="AQ104" s="85"/>
      <c r="AR104" s="85">
        <v>6</v>
      </c>
      <c r="AS104" s="85">
        <v>3</v>
      </c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6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6"/>
      <c r="EO104" s="85"/>
      <c r="EP104" s="85"/>
      <c r="EQ104" s="85"/>
      <c r="ER104" s="85"/>
      <c r="ES104" s="85"/>
      <c r="ET104" s="85"/>
      <c r="EU104" s="85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27"/>
      <c r="GQ104" s="27">
        <f t="shared" si="21"/>
        <v>3</v>
      </c>
      <c r="GR104" s="27">
        <f t="shared" si="22"/>
        <v>9</v>
      </c>
      <c r="GS104" s="27">
        <f t="shared" si="23"/>
        <v>10</v>
      </c>
      <c r="GT104" s="27">
        <f t="shared" si="24"/>
        <v>6</v>
      </c>
      <c r="GU104" s="27">
        <f t="shared" si="25"/>
        <v>0</v>
      </c>
      <c r="GV104" s="27">
        <f t="shared" si="26"/>
        <v>0</v>
      </c>
      <c r="GW104" s="27">
        <f t="shared" si="27"/>
        <v>0</v>
      </c>
      <c r="GX104" s="27">
        <f t="shared" si="28"/>
        <v>0</v>
      </c>
      <c r="GY104" s="27">
        <f t="shared" si="29"/>
        <v>0</v>
      </c>
      <c r="GZ104" s="27">
        <f t="shared" si="30"/>
        <v>28</v>
      </c>
      <c r="HA104" s="87" t="str">
        <f>IF(GZ104='Rregjistrimet 9 Vjeçare'!AJ104,"Mire","Gabim")</f>
        <v>Mire</v>
      </c>
      <c r="HB104" s="27">
        <f t="shared" si="31"/>
        <v>1</v>
      </c>
      <c r="HC104" s="27">
        <f t="shared" si="32"/>
        <v>3</v>
      </c>
      <c r="HD104" s="27">
        <f t="shared" si="33"/>
        <v>8</v>
      </c>
      <c r="HE104" s="27">
        <f t="shared" si="34"/>
        <v>3</v>
      </c>
      <c r="HF104" s="27">
        <f t="shared" si="35"/>
        <v>0</v>
      </c>
      <c r="HG104" s="27">
        <f t="shared" si="36"/>
        <v>0</v>
      </c>
      <c r="HH104" s="27">
        <f t="shared" si="37"/>
        <v>0</v>
      </c>
      <c r="HI104" s="27">
        <f t="shared" si="38"/>
        <v>0</v>
      </c>
      <c r="HJ104" s="27">
        <f t="shared" si="39"/>
        <v>0</v>
      </c>
      <c r="HK104" s="27">
        <f t="shared" si="40"/>
        <v>15</v>
      </c>
      <c r="HL104" s="87" t="str">
        <f>IF(HK104='Rregjistrimet 9 Vjeçare'!AK104,"Mire","Gabim")</f>
        <v>Mire</v>
      </c>
    </row>
    <row r="105" spans="1:256" s="88" customFormat="1" ht="13.5" customHeight="1" thickBot="1">
      <c r="A105" s="83" t="s">
        <v>77</v>
      </c>
      <c r="B105" s="35" t="s">
        <v>66</v>
      </c>
      <c r="C105" s="35"/>
      <c r="D105" s="35"/>
      <c r="E105" s="35" t="s">
        <v>335</v>
      </c>
      <c r="F105" s="77" t="s">
        <v>442</v>
      </c>
      <c r="G105" s="35" t="s">
        <v>78</v>
      </c>
      <c r="H105" s="35" t="s">
        <v>78</v>
      </c>
      <c r="I105" s="35" t="s">
        <v>548</v>
      </c>
      <c r="J105" s="35" t="s">
        <v>558</v>
      </c>
      <c r="K105" s="35" t="s">
        <v>608</v>
      </c>
      <c r="L105" s="35" t="s">
        <v>609</v>
      </c>
      <c r="M105" s="35" t="s">
        <v>598</v>
      </c>
      <c r="N105" s="35" t="s">
        <v>67</v>
      </c>
      <c r="O105" s="35" t="s">
        <v>604</v>
      </c>
      <c r="P105" s="35" t="s">
        <v>333</v>
      </c>
      <c r="Q105" s="35" t="s">
        <v>601</v>
      </c>
      <c r="R105" s="84"/>
      <c r="S105" s="84"/>
      <c r="T105" s="85">
        <v>5</v>
      </c>
      <c r="U105" s="85">
        <v>1</v>
      </c>
      <c r="V105" s="85"/>
      <c r="W105" s="85"/>
      <c r="X105" s="85"/>
      <c r="Y105" s="85"/>
      <c r="Z105" s="85">
        <v>5</v>
      </c>
      <c r="AA105" s="85">
        <v>4</v>
      </c>
      <c r="AB105" s="85"/>
      <c r="AC105" s="85"/>
      <c r="AD105" s="85"/>
      <c r="AE105" s="85"/>
      <c r="AF105" s="85"/>
      <c r="AG105" s="85"/>
      <c r="AH105" s="85">
        <v>4</v>
      </c>
      <c r="AI105" s="85">
        <v>1</v>
      </c>
      <c r="AJ105" s="85"/>
      <c r="AK105" s="85"/>
      <c r="AL105" s="85"/>
      <c r="AM105" s="85"/>
      <c r="AN105" s="85"/>
      <c r="AO105" s="85"/>
      <c r="AP105" s="85"/>
      <c r="AQ105" s="85"/>
      <c r="AR105" s="85">
        <v>5</v>
      </c>
      <c r="AS105" s="85">
        <v>3</v>
      </c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6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6"/>
      <c r="EO105" s="85"/>
      <c r="EP105" s="85"/>
      <c r="EQ105" s="85"/>
      <c r="ER105" s="85"/>
      <c r="ES105" s="85"/>
      <c r="ET105" s="85"/>
      <c r="EU105" s="85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27"/>
      <c r="GQ105" s="27">
        <f t="shared" si="21"/>
        <v>5</v>
      </c>
      <c r="GR105" s="27">
        <f t="shared" si="22"/>
        <v>5</v>
      </c>
      <c r="GS105" s="27">
        <f t="shared" si="23"/>
        <v>4</v>
      </c>
      <c r="GT105" s="27">
        <f t="shared" si="24"/>
        <v>5</v>
      </c>
      <c r="GU105" s="27">
        <f t="shared" si="25"/>
        <v>0</v>
      </c>
      <c r="GV105" s="27">
        <f t="shared" si="26"/>
        <v>0</v>
      </c>
      <c r="GW105" s="27">
        <f t="shared" si="27"/>
        <v>0</v>
      </c>
      <c r="GX105" s="27">
        <f t="shared" si="28"/>
        <v>0</v>
      </c>
      <c r="GY105" s="27">
        <f t="shared" si="29"/>
        <v>0</v>
      </c>
      <c r="GZ105" s="27">
        <f t="shared" si="30"/>
        <v>19</v>
      </c>
      <c r="HA105" s="87" t="str">
        <f>IF(GZ105='Rregjistrimet 9 Vjeçare'!AJ105,"Mire","Gabim")</f>
        <v>Mire</v>
      </c>
      <c r="HB105" s="27">
        <f t="shared" si="31"/>
        <v>1</v>
      </c>
      <c r="HC105" s="27">
        <f t="shared" si="32"/>
        <v>4</v>
      </c>
      <c r="HD105" s="27">
        <f aca="true" t="shared" si="41" ref="HD105:HD150">AC105+AI105+AQ105+BA105+BM105+CA105+CQ105+DI151+EA105+ES105+FK105+GC105</f>
        <v>1</v>
      </c>
      <c r="HE105" s="27">
        <f t="shared" si="34"/>
        <v>3</v>
      </c>
      <c r="HF105" s="27">
        <f t="shared" si="35"/>
        <v>0</v>
      </c>
      <c r="HG105" s="27">
        <f t="shared" si="36"/>
        <v>0</v>
      </c>
      <c r="HH105" s="27">
        <f t="shared" si="37"/>
        <v>0</v>
      </c>
      <c r="HI105" s="27">
        <f t="shared" si="38"/>
        <v>0</v>
      </c>
      <c r="HJ105" s="27">
        <f t="shared" si="39"/>
        <v>0</v>
      </c>
      <c r="HK105" s="27">
        <f t="shared" si="40"/>
        <v>9</v>
      </c>
      <c r="HL105" s="87" t="str">
        <f>IF(HK105='Rregjistrimet 9 Vjeçare'!AK105,"Mire","Gabim")</f>
        <v>Mire</v>
      </c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20" ht="13.5" customHeight="1">
      <c r="A106" s="83" t="s">
        <v>77</v>
      </c>
      <c r="B106" s="35" t="s">
        <v>66</v>
      </c>
      <c r="C106" s="35"/>
      <c r="D106" s="35"/>
      <c r="E106" s="35" t="s">
        <v>336</v>
      </c>
      <c r="F106" s="77" t="s">
        <v>472</v>
      </c>
      <c r="G106" s="35" t="s">
        <v>78</v>
      </c>
      <c r="H106" s="35" t="s">
        <v>78</v>
      </c>
      <c r="I106" s="35" t="s">
        <v>559</v>
      </c>
      <c r="J106" s="35" t="s">
        <v>560</v>
      </c>
      <c r="K106" s="35" t="s">
        <v>608</v>
      </c>
      <c r="L106" s="35" t="s">
        <v>609</v>
      </c>
      <c r="M106" s="35" t="s">
        <v>598</v>
      </c>
      <c r="N106" s="35" t="s">
        <v>599</v>
      </c>
      <c r="O106" s="35" t="s">
        <v>600</v>
      </c>
      <c r="P106" s="35"/>
      <c r="Q106" s="35" t="s">
        <v>601</v>
      </c>
      <c r="R106" s="84"/>
      <c r="S106" s="84"/>
      <c r="T106" s="85">
        <v>2</v>
      </c>
      <c r="U106" s="85">
        <v>2</v>
      </c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>
        <v>4</v>
      </c>
      <c r="AI106" s="85">
        <v>2</v>
      </c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>
        <v>2</v>
      </c>
      <c r="BE106" s="85">
        <v>2</v>
      </c>
      <c r="BF106" s="86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>
        <v>3</v>
      </c>
      <c r="BS106" s="85">
        <v>0</v>
      </c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>
        <v>5</v>
      </c>
      <c r="CI106" s="85">
        <v>0</v>
      </c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>
        <v>1</v>
      </c>
      <c r="CY106" s="85">
        <v>0</v>
      </c>
      <c r="CZ106" s="85">
        <v>5</v>
      </c>
      <c r="DA106" s="85">
        <v>3</v>
      </c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>
        <v>7</v>
      </c>
      <c r="DU106" s="85">
        <v>4</v>
      </c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>
        <v>3</v>
      </c>
      <c r="EM106" s="85">
        <v>1</v>
      </c>
      <c r="EN106" s="86"/>
      <c r="EO106" s="85"/>
      <c r="EP106" s="85"/>
      <c r="EQ106" s="85"/>
      <c r="ER106" s="85"/>
      <c r="ES106" s="85"/>
      <c r="ET106" s="85"/>
      <c r="EU106" s="85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27"/>
      <c r="GQ106" s="27">
        <f t="shared" si="21"/>
        <v>2</v>
      </c>
      <c r="GR106" s="27">
        <f t="shared" si="22"/>
        <v>0</v>
      </c>
      <c r="GS106" s="27">
        <f t="shared" si="23"/>
        <v>4</v>
      </c>
      <c r="GT106" s="27">
        <f t="shared" si="24"/>
        <v>0</v>
      </c>
      <c r="GU106" s="27">
        <f t="shared" si="25"/>
        <v>2</v>
      </c>
      <c r="GV106" s="27">
        <f t="shared" si="26"/>
        <v>3</v>
      </c>
      <c r="GW106" s="27">
        <f t="shared" si="27"/>
        <v>6</v>
      </c>
      <c r="GX106" s="27">
        <f t="shared" si="28"/>
        <v>5</v>
      </c>
      <c r="GY106" s="27">
        <f t="shared" si="29"/>
        <v>10</v>
      </c>
      <c r="GZ106" s="27">
        <f t="shared" si="30"/>
        <v>32</v>
      </c>
      <c r="HA106" s="87" t="str">
        <f>IF(GZ106='Rregjistrimet 9 Vjeçare'!AJ106,"Mire","Gabim")</f>
        <v>Mire</v>
      </c>
      <c r="HB106" s="27">
        <f t="shared" si="31"/>
        <v>2</v>
      </c>
      <c r="HC106" s="27">
        <f t="shared" si="32"/>
        <v>0</v>
      </c>
      <c r="HD106" s="27">
        <f t="shared" si="41"/>
        <v>2</v>
      </c>
      <c r="HE106" s="27">
        <f t="shared" si="34"/>
        <v>0</v>
      </c>
      <c r="HF106" s="27">
        <f t="shared" si="35"/>
        <v>2</v>
      </c>
      <c r="HG106" s="27">
        <f t="shared" si="36"/>
        <v>0</v>
      </c>
      <c r="HH106" s="27">
        <f t="shared" si="37"/>
        <v>0</v>
      </c>
      <c r="HI106" s="27">
        <f t="shared" si="38"/>
        <v>3</v>
      </c>
      <c r="HJ106" s="27">
        <f t="shared" si="39"/>
        <v>5</v>
      </c>
      <c r="HK106" s="27">
        <f t="shared" si="40"/>
        <v>14</v>
      </c>
      <c r="HL106" s="87" t="str">
        <f>IF(HK106='Rregjistrimet 9 Vjeçare'!AK106,"Mire","Gabim")</f>
        <v>Mire</v>
      </c>
    </row>
    <row r="107" spans="1:220" ht="13.5" customHeight="1">
      <c r="A107" s="83" t="s">
        <v>77</v>
      </c>
      <c r="B107" s="35" t="s">
        <v>66</v>
      </c>
      <c r="C107" s="35"/>
      <c r="D107" s="35"/>
      <c r="E107" s="35" t="s">
        <v>337</v>
      </c>
      <c r="F107" s="77" t="s">
        <v>472</v>
      </c>
      <c r="G107" s="35" t="s">
        <v>78</v>
      </c>
      <c r="H107" s="35" t="s">
        <v>78</v>
      </c>
      <c r="I107" s="35" t="s">
        <v>559</v>
      </c>
      <c r="J107" s="35" t="s">
        <v>561</v>
      </c>
      <c r="K107" s="35" t="s">
        <v>608</v>
      </c>
      <c r="L107" s="35" t="s">
        <v>609</v>
      </c>
      <c r="M107" s="35" t="s">
        <v>598</v>
      </c>
      <c r="N107" s="35" t="s">
        <v>67</v>
      </c>
      <c r="O107" s="35" t="s">
        <v>604</v>
      </c>
      <c r="P107" s="35" t="s">
        <v>336</v>
      </c>
      <c r="Q107" s="35" t="s">
        <v>601</v>
      </c>
      <c r="R107" s="84"/>
      <c r="S107" s="84"/>
      <c r="T107" s="85">
        <v>1</v>
      </c>
      <c r="U107" s="85">
        <v>1</v>
      </c>
      <c r="V107" s="85"/>
      <c r="W107" s="85"/>
      <c r="X107" s="85">
        <v>1</v>
      </c>
      <c r="Y107" s="85">
        <v>1</v>
      </c>
      <c r="Z107" s="85"/>
      <c r="AA107" s="85"/>
      <c r="AB107" s="85"/>
      <c r="AC107" s="85"/>
      <c r="AD107" s="85"/>
      <c r="AE107" s="85"/>
      <c r="AF107" s="85"/>
      <c r="AG107" s="85"/>
      <c r="AH107" s="85">
        <v>1</v>
      </c>
      <c r="AI107" s="85">
        <v>0</v>
      </c>
      <c r="AJ107" s="85"/>
      <c r="AK107" s="85"/>
      <c r="AL107" s="85"/>
      <c r="AM107" s="85"/>
      <c r="AN107" s="85"/>
      <c r="AO107" s="85"/>
      <c r="AP107" s="85"/>
      <c r="AQ107" s="85"/>
      <c r="AR107" s="85">
        <v>3</v>
      </c>
      <c r="AS107" s="85">
        <v>1</v>
      </c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>
        <v>1</v>
      </c>
      <c r="BE107" s="85">
        <v>1</v>
      </c>
      <c r="BF107" s="86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6"/>
      <c r="EO107" s="85"/>
      <c r="EP107" s="85"/>
      <c r="EQ107" s="85"/>
      <c r="ER107" s="85"/>
      <c r="ES107" s="85"/>
      <c r="ET107" s="85"/>
      <c r="EU107" s="85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27"/>
      <c r="GQ107" s="27">
        <f t="shared" si="21"/>
        <v>2</v>
      </c>
      <c r="GR107" s="27">
        <f t="shared" si="22"/>
        <v>0</v>
      </c>
      <c r="GS107" s="27">
        <f t="shared" si="23"/>
        <v>1</v>
      </c>
      <c r="GT107" s="27">
        <f t="shared" si="24"/>
        <v>3</v>
      </c>
      <c r="GU107" s="27">
        <f t="shared" si="25"/>
        <v>1</v>
      </c>
      <c r="GV107" s="27">
        <f t="shared" si="26"/>
        <v>0</v>
      </c>
      <c r="GW107" s="27">
        <f t="shared" si="27"/>
        <v>0</v>
      </c>
      <c r="GX107" s="27">
        <f t="shared" si="28"/>
        <v>0</v>
      </c>
      <c r="GY107" s="27">
        <f t="shared" si="29"/>
        <v>0</v>
      </c>
      <c r="GZ107" s="27">
        <f t="shared" si="30"/>
        <v>7</v>
      </c>
      <c r="HA107" s="87" t="str">
        <f>IF(GZ107='Rregjistrimet 9 Vjeçare'!AJ107,"Mire","Gabim")</f>
        <v>Mire</v>
      </c>
      <c r="HB107" s="27">
        <f t="shared" si="31"/>
        <v>2</v>
      </c>
      <c r="HC107" s="27">
        <f t="shared" si="32"/>
        <v>0</v>
      </c>
      <c r="HD107" s="27">
        <f t="shared" si="41"/>
        <v>0</v>
      </c>
      <c r="HE107" s="27">
        <f t="shared" si="34"/>
        <v>1</v>
      </c>
      <c r="HF107" s="27">
        <f t="shared" si="35"/>
        <v>1</v>
      </c>
      <c r="HG107" s="27">
        <f t="shared" si="36"/>
        <v>0</v>
      </c>
      <c r="HH107" s="27">
        <f t="shared" si="37"/>
        <v>0</v>
      </c>
      <c r="HI107" s="27">
        <f t="shared" si="38"/>
        <v>0</v>
      </c>
      <c r="HJ107" s="27">
        <f t="shared" si="39"/>
        <v>0</v>
      </c>
      <c r="HK107" s="27">
        <f t="shared" si="40"/>
        <v>4</v>
      </c>
      <c r="HL107" s="87" t="str">
        <f>IF(HK107='Rregjistrimet 9 Vjeçare'!AK107,"Mire","Gabim")</f>
        <v>Mire</v>
      </c>
    </row>
    <row r="108" spans="1:220" ht="13.5" customHeight="1">
      <c r="A108" s="83" t="s">
        <v>77</v>
      </c>
      <c r="B108" s="35" t="s">
        <v>66</v>
      </c>
      <c r="C108" s="35"/>
      <c r="D108" s="35"/>
      <c r="E108" s="35" t="s">
        <v>338</v>
      </c>
      <c r="F108" s="77" t="s">
        <v>472</v>
      </c>
      <c r="G108" s="35" t="s">
        <v>78</v>
      </c>
      <c r="H108" s="35" t="s">
        <v>78</v>
      </c>
      <c r="I108" s="35" t="s">
        <v>559</v>
      </c>
      <c r="J108" s="35" t="s">
        <v>562</v>
      </c>
      <c r="K108" s="35" t="s">
        <v>608</v>
      </c>
      <c r="L108" s="35" t="s">
        <v>609</v>
      </c>
      <c r="M108" s="35" t="s">
        <v>598</v>
      </c>
      <c r="N108" s="35" t="s">
        <v>599</v>
      </c>
      <c r="O108" s="35" t="s">
        <v>604</v>
      </c>
      <c r="P108" s="35" t="s">
        <v>336</v>
      </c>
      <c r="Q108" s="35" t="s">
        <v>601</v>
      </c>
      <c r="R108" s="84"/>
      <c r="S108" s="84"/>
      <c r="T108" s="85">
        <v>1</v>
      </c>
      <c r="U108" s="85">
        <v>0</v>
      </c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6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>
        <v>1</v>
      </c>
      <c r="BS108" s="85">
        <v>0</v>
      </c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>
        <v>2</v>
      </c>
      <c r="EM108" s="85">
        <v>0</v>
      </c>
      <c r="EN108" s="86"/>
      <c r="EO108" s="85"/>
      <c r="EP108" s="85"/>
      <c r="EQ108" s="85"/>
      <c r="ER108" s="85"/>
      <c r="ES108" s="85"/>
      <c r="ET108" s="85"/>
      <c r="EU108" s="85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27"/>
      <c r="GQ108" s="27">
        <f t="shared" si="21"/>
        <v>1</v>
      </c>
      <c r="GR108" s="27">
        <f t="shared" si="22"/>
        <v>0</v>
      </c>
      <c r="GS108" s="27">
        <f t="shared" si="23"/>
        <v>0</v>
      </c>
      <c r="GT108" s="27">
        <f t="shared" si="24"/>
        <v>0</v>
      </c>
      <c r="GU108" s="27">
        <f t="shared" si="25"/>
        <v>0</v>
      </c>
      <c r="GV108" s="27">
        <f t="shared" si="26"/>
        <v>1</v>
      </c>
      <c r="GW108" s="27">
        <f t="shared" si="27"/>
        <v>0</v>
      </c>
      <c r="GX108" s="27">
        <f t="shared" si="28"/>
        <v>0</v>
      </c>
      <c r="GY108" s="27">
        <f t="shared" si="29"/>
        <v>2</v>
      </c>
      <c r="GZ108" s="27">
        <f t="shared" si="30"/>
        <v>4</v>
      </c>
      <c r="HA108" s="87" t="str">
        <f>IF(GZ108='Rregjistrimet 9 Vjeçare'!AJ108,"Mire","Gabim")</f>
        <v>Mire</v>
      </c>
      <c r="HB108" s="27">
        <f t="shared" si="31"/>
        <v>0</v>
      </c>
      <c r="HC108" s="27">
        <f t="shared" si="32"/>
        <v>0</v>
      </c>
      <c r="HD108" s="27">
        <f t="shared" si="41"/>
        <v>0</v>
      </c>
      <c r="HE108" s="27">
        <f t="shared" si="34"/>
        <v>0</v>
      </c>
      <c r="HF108" s="27">
        <f t="shared" si="35"/>
        <v>0</v>
      </c>
      <c r="HG108" s="27">
        <f t="shared" si="36"/>
        <v>0</v>
      </c>
      <c r="HH108" s="27">
        <f t="shared" si="37"/>
        <v>0</v>
      </c>
      <c r="HI108" s="27">
        <f t="shared" si="38"/>
        <v>0</v>
      </c>
      <c r="HJ108" s="27">
        <f t="shared" si="39"/>
        <v>0</v>
      </c>
      <c r="HK108" s="27">
        <f t="shared" si="40"/>
        <v>0</v>
      </c>
      <c r="HL108" s="87" t="str">
        <f>IF(HK108='Rregjistrimet 9 Vjeçare'!AK108,"Mire","Gabim")</f>
        <v>Mire</v>
      </c>
    </row>
    <row r="109" spans="1:220" ht="13.5" customHeight="1">
      <c r="A109" s="83" t="s">
        <v>77</v>
      </c>
      <c r="B109" s="35" t="s">
        <v>66</v>
      </c>
      <c r="C109" s="35"/>
      <c r="D109" s="35"/>
      <c r="E109" s="35" t="s">
        <v>339</v>
      </c>
      <c r="F109" s="77" t="s">
        <v>443</v>
      </c>
      <c r="G109" s="35" t="s">
        <v>78</v>
      </c>
      <c r="H109" s="35" t="s">
        <v>78</v>
      </c>
      <c r="I109" s="35" t="s">
        <v>559</v>
      </c>
      <c r="J109" s="35" t="s">
        <v>563</v>
      </c>
      <c r="K109" s="35" t="s">
        <v>608</v>
      </c>
      <c r="L109" s="35" t="s">
        <v>609</v>
      </c>
      <c r="M109" s="35" t="s">
        <v>598</v>
      </c>
      <c r="N109" s="35" t="s">
        <v>599</v>
      </c>
      <c r="O109" s="35" t="s">
        <v>600</v>
      </c>
      <c r="P109" s="35"/>
      <c r="Q109" s="35" t="s">
        <v>601</v>
      </c>
      <c r="R109" s="84"/>
      <c r="S109" s="84"/>
      <c r="T109" s="85">
        <v>9</v>
      </c>
      <c r="U109" s="85">
        <v>5</v>
      </c>
      <c r="V109" s="85"/>
      <c r="W109" s="85"/>
      <c r="X109" s="85">
        <v>2</v>
      </c>
      <c r="Y109" s="85">
        <v>1</v>
      </c>
      <c r="Z109" s="85">
        <v>8</v>
      </c>
      <c r="AA109" s="85">
        <v>3</v>
      </c>
      <c r="AB109" s="85"/>
      <c r="AC109" s="85"/>
      <c r="AD109" s="85"/>
      <c r="AE109" s="85"/>
      <c r="AF109" s="85">
        <v>2</v>
      </c>
      <c r="AG109" s="85">
        <v>1</v>
      </c>
      <c r="AH109" s="85">
        <v>10</v>
      </c>
      <c r="AI109" s="85">
        <v>4</v>
      </c>
      <c r="AJ109" s="85"/>
      <c r="AK109" s="85"/>
      <c r="AL109" s="85"/>
      <c r="AM109" s="85"/>
      <c r="AN109" s="85"/>
      <c r="AO109" s="85"/>
      <c r="AP109" s="85">
        <v>1</v>
      </c>
      <c r="AQ109" s="85">
        <v>0</v>
      </c>
      <c r="AR109" s="85">
        <v>6</v>
      </c>
      <c r="AS109" s="85">
        <v>4</v>
      </c>
      <c r="AT109" s="85"/>
      <c r="AU109" s="85"/>
      <c r="AV109" s="85"/>
      <c r="AW109" s="85"/>
      <c r="AX109" s="85"/>
      <c r="AY109" s="85"/>
      <c r="AZ109" s="85"/>
      <c r="BA109" s="85"/>
      <c r="BB109" s="85">
        <v>4</v>
      </c>
      <c r="BC109" s="85">
        <v>1</v>
      </c>
      <c r="BD109" s="85">
        <v>7</v>
      </c>
      <c r="BE109" s="85">
        <v>3</v>
      </c>
      <c r="BF109" s="86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>
        <v>5</v>
      </c>
      <c r="BQ109" s="85">
        <v>1</v>
      </c>
      <c r="BR109" s="85">
        <v>3</v>
      </c>
      <c r="BS109" s="85">
        <v>1</v>
      </c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>
        <v>8</v>
      </c>
      <c r="CG109" s="85">
        <v>3</v>
      </c>
      <c r="CH109" s="85">
        <v>10</v>
      </c>
      <c r="CI109" s="85">
        <v>7</v>
      </c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>
        <v>5</v>
      </c>
      <c r="CY109" s="85">
        <v>1</v>
      </c>
      <c r="CZ109" s="85">
        <v>3</v>
      </c>
      <c r="DA109" s="85">
        <v>0</v>
      </c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>
        <v>14</v>
      </c>
      <c r="DS109" s="85">
        <v>6</v>
      </c>
      <c r="DT109" s="85">
        <v>8</v>
      </c>
      <c r="DU109" s="85">
        <v>1</v>
      </c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>
        <v>9</v>
      </c>
      <c r="EM109" s="85">
        <v>1</v>
      </c>
      <c r="EN109" s="86"/>
      <c r="EO109" s="85"/>
      <c r="EP109" s="85"/>
      <c r="EQ109" s="85"/>
      <c r="ER109" s="85"/>
      <c r="ES109" s="85"/>
      <c r="ET109" s="85"/>
      <c r="EU109" s="85"/>
      <c r="EV109" s="86"/>
      <c r="EW109" s="86"/>
      <c r="EX109" s="86"/>
      <c r="EY109" s="86"/>
      <c r="EZ109" s="86"/>
      <c r="FA109" s="86"/>
      <c r="FB109" s="86"/>
      <c r="FC109" s="86"/>
      <c r="FD109" s="86">
        <v>2</v>
      </c>
      <c r="FE109" s="86">
        <v>0</v>
      </c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27"/>
      <c r="GQ109" s="27">
        <f t="shared" si="21"/>
        <v>11</v>
      </c>
      <c r="GR109" s="27">
        <f t="shared" si="22"/>
        <v>10</v>
      </c>
      <c r="GS109" s="27">
        <f t="shared" si="23"/>
        <v>11</v>
      </c>
      <c r="GT109" s="27">
        <f t="shared" si="24"/>
        <v>10</v>
      </c>
      <c r="GU109" s="27">
        <f t="shared" si="25"/>
        <v>12</v>
      </c>
      <c r="GV109" s="27">
        <f t="shared" si="26"/>
        <v>11</v>
      </c>
      <c r="GW109" s="27">
        <f t="shared" si="27"/>
        <v>15</v>
      </c>
      <c r="GX109" s="27">
        <f t="shared" si="28"/>
        <v>17</v>
      </c>
      <c r="GY109" s="27">
        <f t="shared" si="29"/>
        <v>19</v>
      </c>
      <c r="GZ109" s="27">
        <f t="shared" si="30"/>
        <v>116</v>
      </c>
      <c r="HA109" s="87" t="str">
        <f>IF(GZ109='Rregjistrimet 9 Vjeçare'!AJ109,"Mire","Gabim")</f>
        <v>Mire</v>
      </c>
      <c r="HB109" s="27">
        <f t="shared" si="31"/>
        <v>6</v>
      </c>
      <c r="HC109" s="27">
        <f t="shared" si="32"/>
        <v>4</v>
      </c>
      <c r="HD109" s="27">
        <f t="shared" si="41"/>
        <v>4</v>
      </c>
      <c r="HE109" s="27">
        <f t="shared" si="34"/>
        <v>5</v>
      </c>
      <c r="HF109" s="27">
        <f t="shared" si="35"/>
        <v>4</v>
      </c>
      <c r="HG109" s="27">
        <f t="shared" si="36"/>
        <v>4</v>
      </c>
      <c r="HH109" s="27">
        <f t="shared" si="37"/>
        <v>8</v>
      </c>
      <c r="HI109" s="27">
        <f t="shared" si="38"/>
        <v>6</v>
      </c>
      <c r="HJ109" s="27">
        <f t="shared" si="39"/>
        <v>2</v>
      </c>
      <c r="HK109" s="27">
        <f t="shared" si="40"/>
        <v>43</v>
      </c>
      <c r="HL109" s="87" t="str">
        <f>IF(HK109='Rregjistrimet 9 Vjeçare'!AK109,"Mire","Gabim")</f>
        <v>Mire</v>
      </c>
    </row>
    <row r="110" spans="1:256" s="88" customFormat="1" ht="13.5" customHeight="1" thickBot="1">
      <c r="A110" s="83" t="s">
        <v>77</v>
      </c>
      <c r="B110" s="35" t="s">
        <v>66</v>
      </c>
      <c r="C110" s="35"/>
      <c r="D110" s="35"/>
      <c r="E110" s="35" t="s">
        <v>340</v>
      </c>
      <c r="F110" s="77" t="s">
        <v>444</v>
      </c>
      <c r="G110" s="35" t="s">
        <v>78</v>
      </c>
      <c r="H110" s="35" t="s">
        <v>78</v>
      </c>
      <c r="I110" s="35" t="s">
        <v>559</v>
      </c>
      <c r="J110" s="35" t="s">
        <v>564</v>
      </c>
      <c r="K110" s="35" t="s">
        <v>608</v>
      </c>
      <c r="L110" s="35" t="s">
        <v>609</v>
      </c>
      <c r="M110" s="35" t="s">
        <v>598</v>
      </c>
      <c r="N110" s="35" t="s">
        <v>599</v>
      </c>
      <c r="O110" s="35" t="s">
        <v>600</v>
      </c>
      <c r="P110" s="35"/>
      <c r="Q110" s="35" t="s">
        <v>601</v>
      </c>
      <c r="R110" s="84"/>
      <c r="S110" s="84"/>
      <c r="T110" s="85">
        <v>2</v>
      </c>
      <c r="U110" s="85">
        <v>0</v>
      </c>
      <c r="V110" s="85"/>
      <c r="W110" s="85"/>
      <c r="X110" s="85"/>
      <c r="Y110" s="85"/>
      <c r="Z110" s="85">
        <v>3</v>
      </c>
      <c r="AA110" s="85">
        <v>1</v>
      </c>
      <c r="AB110" s="85"/>
      <c r="AC110" s="85"/>
      <c r="AD110" s="85"/>
      <c r="AE110" s="85"/>
      <c r="AF110" s="85"/>
      <c r="AG110" s="85"/>
      <c r="AH110" s="85">
        <v>4</v>
      </c>
      <c r="AI110" s="85">
        <v>2</v>
      </c>
      <c r="AJ110" s="85"/>
      <c r="AK110" s="85"/>
      <c r="AL110" s="85"/>
      <c r="AM110" s="85"/>
      <c r="AN110" s="85"/>
      <c r="AO110" s="85"/>
      <c r="AP110" s="85"/>
      <c r="AQ110" s="85"/>
      <c r="AR110" s="85">
        <v>3</v>
      </c>
      <c r="AS110" s="85">
        <v>2</v>
      </c>
      <c r="AT110" s="85"/>
      <c r="AU110" s="85"/>
      <c r="AV110" s="85"/>
      <c r="AW110" s="85"/>
      <c r="AX110" s="85"/>
      <c r="AY110" s="85"/>
      <c r="AZ110" s="85">
        <v>2</v>
      </c>
      <c r="BA110" s="85">
        <v>0</v>
      </c>
      <c r="BB110" s="85"/>
      <c r="BC110" s="85"/>
      <c r="BD110" s="85">
        <v>1</v>
      </c>
      <c r="BE110" s="85">
        <v>0</v>
      </c>
      <c r="BF110" s="86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>
        <v>2</v>
      </c>
      <c r="BS110" s="85">
        <v>0</v>
      </c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>
        <v>6</v>
      </c>
      <c r="CI110" s="85">
        <v>1</v>
      </c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>
        <v>3</v>
      </c>
      <c r="DA110" s="85">
        <v>0</v>
      </c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>
        <v>5</v>
      </c>
      <c r="DU110" s="85">
        <v>4</v>
      </c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6"/>
      <c r="EO110" s="85"/>
      <c r="EP110" s="85"/>
      <c r="EQ110" s="85"/>
      <c r="ER110" s="85"/>
      <c r="ES110" s="85"/>
      <c r="ET110" s="85"/>
      <c r="EU110" s="85"/>
      <c r="EV110" s="86"/>
      <c r="EW110" s="86"/>
      <c r="EX110" s="86"/>
      <c r="EY110" s="86"/>
      <c r="EZ110" s="86"/>
      <c r="FA110" s="86"/>
      <c r="FB110" s="86"/>
      <c r="FC110" s="86"/>
      <c r="FD110" s="86">
        <v>1</v>
      </c>
      <c r="FE110" s="86">
        <v>0</v>
      </c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27"/>
      <c r="GQ110" s="27">
        <f t="shared" si="21"/>
        <v>2</v>
      </c>
      <c r="GR110" s="27">
        <f t="shared" si="22"/>
        <v>3</v>
      </c>
      <c r="GS110" s="27">
        <f t="shared" si="23"/>
        <v>6</v>
      </c>
      <c r="GT110" s="27">
        <f t="shared" si="24"/>
        <v>3</v>
      </c>
      <c r="GU110" s="27">
        <f t="shared" si="25"/>
        <v>1</v>
      </c>
      <c r="GV110" s="27">
        <f t="shared" si="26"/>
        <v>2</v>
      </c>
      <c r="GW110" s="27">
        <f t="shared" si="27"/>
        <v>6</v>
      </c>
      <c r="GX110" s="27">
        <f t="shared" si="28"/>
        <v>3</v>
      </c>
      <c r="GY110" s="27">
        <f t="shared" si="29"/>
        <v>6</v>
      </c>
      <c r="GZ110" s="27">
        <f t="shared" si="30"/>
        <v>32</v>
      </c>
      <c r="HA110" s="87" t="str">
        <f>IF(GZ110='Rregjistrimet 9 Vjeçare'!AJ110,"Mire","Gabim")</f>
        <v>Mire</v>
      </c>
      <c r="HB110" s="27">
        <f t="shared" si="31"/>
        <v>0</v>
      </c>
      <c r="HC110" s="27">
        <f t="shared" si="32"/>
        <v>1</v>
      </c>
      <c r="HD110" s="27">
        <f t="shared" si="41"/>
        <v>2</v>
      </c>
      <c r="HE110" s="27">
        <f t="shared" si="34"/>
        <v>2</v>
      </c>
      <c r="HF110" s="27">
        <f t="shared" si="35"/>
        <v>0</v>
      </c>
      <c r="HG110" s="27">
        <f t="shared" si="36"/>
        <v>0</v>
      </c>
      <c r="HH110" s="27">
        <f t="shared" si="37"/>
        <v>1</v>
      </c>
      <c r="HI110" s="27">
        <f t="shared" si="38"/>
        <v>0</v>
      </c>
      <c r="HJ110" s="27">
        <f t="shared" si="39"/>
        <v>4</v>
      </c>
      <c r="HK110" s="27">
        <f t="shared" si="40"/>
        <v>10</v>
      </c>
      <c r="HL110" s="87" t="str">
        <f>IF(HK110='Rregjistrimet 9 Vjeçare'!AK110,"Mire","Gabim")</f>
        <v>Mire</v>
      </c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20" ht="13.5" customHeight="1">
      <c r="A111" s="83" t="s">
        <v>77</v>
      </c>
      <c r="B111" s="35" t="s">
        <v>66</v>
      </c>
      <c r="C111" s="35"/>
      <c r="D111" s="35"/>
      <c r="E111" s="35" t="s">
        <v>341</v>
      </c>
      <c r="F111" s="77" t="s">
        <v>445</v>
      </c>
      <c r="G111" s="35" t="s">
        <v>78</v>
      </c>
      <c r="H111" s="35" t="s">
        <v>78</v>
      </c>
      <c r="I111" s="35" t="s">
        <v>565</v>
      </c>
      <c r="J111" s="35" t="s">
        <v>566</v>
      </c>
      <c r="K111" s="35" t="s">
        <v>608</v>
      </c>
      <c r="L111" s="35" t="s">
        <v>609</v>
      </c>
      <c r="M111" s="35" t="s">
        <v>598</v>
      </c>
      <c r="N111" s="35" t="s">
        <v>599</v>
      </c>
      <c r="O111" s="35" t="s">
        <v>600</v>
      </c>
      <c r="P111" s="35"/>
      <c r="Q111" s="35" t="s">
        <v>601</v>
      </c>
      <c r="R111" s="84"/>
      <c r="S111" s="84"/>
      <c r="T111" s="85">
        <v>1</v>
      </c>
      <c r="U111" s="85">
        <v>0</v>
      </c>
      <c r="V111" s="85"/>
      <c r="W111" s="85"/>
      <c r="X111" s="85">
        <v>1</v>
      </c>
      <c r="Y111" s="85">
        <v>0</v>
      </c>
      <c r="Z111" s="85">
        <v>2</v>
      </c>
      <c r="AA111" s="85">
        <v>1</v>
      </c>
      <c r="AB111" s="85"/>
      <c r="AC111" s="85"/>
      <c r="AD111" s="85"/>
      <c r="AE111" s="85"/>
      <c r="AF111" s="85">
        <v>1</v>
      </c>
      <c r="AG111" s="85">
        <v>0</v>
      </c>
      <c r="AH111" s="85">
        <v>2</v>
      </c>
      <c r="AI111" s="85">
        <v>1</v>
      </c>
      <c r="AJ111" s="85"/>
      <c r="AK111" s="85"/>
      <c r="AL111" s="85"/>
      <c r="AM111" s="85"/>
      <c r="AN111" s="85"/>
      <c r="AO111" s="85"/>
      <c r="AP111" s="85"/>
      <c r="AQ111" s="85"/>
      <c r="AR111" s="85">
        <v>3</v>
      </c>
      <c r="AS111" s="85">
        <v>2</v>
      </c>
      <c r="AT111" s="85"/>
      <c r="AU111" s="85"/>
      <c r="AV111" s="85"/>
      <c r="AW111" s="85"/>
      <c r="AX111" s="85"/>
      <c r="AY111" s="85"/>
      <c r="AZ111" s="85"/>
      <c r="BA111" s="85"/>
      <c r="BB111" s="85">
        <v>1</v>
      </c>
      <c r="BC111" s="85">
        <v>0</v>
      </c>
      <c r="BD111" s="85">
        <v>1</v>
      </c>
      <c r="BE111" s="85">
        <v>0</v>
      </c>
      <c r="BF111" s="86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>
        <v>2</v>
      </c>
      <c r="BS111" s="85">
        <v>0</v>
      </c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>
        <v>1</v>
      </c>
      <c r="CI111" s="85">
        <v>1</v>
      </c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>
        <v>2</v>
      </c>
      <c r="CW111" s="85">
        <v>1</v>
      </c>
      <c r="CX111" s="85">
        <v>3</v>
      </c>
      <c r="CY111" s="85">
        <v>1</v>
      </c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>
        <v>2</v>
      </c>
      <c r="DS111" s="85">
        <v>1</v>
      </c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>
        <v>1</v>
      </c>
      <c r="EK111" s="85">
        <v>1</v>
      </c>
      <c r="EL111" s="85">
        <v>3</v>
      </c>
      <c r="EM111" s="85">
        <v>2</v>
      </c>
      <c r="EN111" s="86"/>
      <c r="EO111" s="85"/>
      <c r="EP111" s="85"/>
      <c r="EQ111" s="85"/>
      <c r="ER111" s="85"/>
      <c r="ES111" s="85"/>
      <c r="ET111" s="85"/>
      <c r="EU111" s="85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27"/>
      <c r="GQ111" s="27">
        <f t="shared" si="21"/>
        <v>2</v>
      </c>
      <c r="GR111" s="27">
        <f t="shared" si="22"/>
        <v>3</v>
      </c>
      <c r="GS111" s="27">
        <f t="shared" si="23"/>
        <v>2</v>
      </c>
      <c r="GT111" s="27">
        <f t="shared" si="24"/>
        <v>4</v>
      </c>
      <c r="GU111" s="27">
        <f t="shared" si="25"/>
        <v>1</v>
      </c>
      <c r="GV111" s="27">
        <f t="shared" si="26"/>
        <v>4</v>
      </c>
      <c r="GW111" s="27">
        <f t="shared" si="27"/>
        <v>4</v>
      </c>
      <c r="GX111" s="27">
        <f t="shared" si="28"/>
        <v>3</v>
      </c>
      <c r="GY111" s="27">
        <f t="shared" si="29"/>
        <v>3</v>
      </c>
      <c r="GZ111" s="27">
        <f t="shared" si="30"/>
        <v>26</v>
      </c>
      <c r="HA111" s="87" t="str">
        <f>IF(GZ111='Rregjistrimet 9 Vjeçare'!AJ111,"Mire","Gabim")</f>
        <v>Mire</v>
      </c>
      <c r="HB111" s="27">
        <f t="shared" si="31"/>
        <v>0</v>
      </c>
      <c r="HC111" s="27">
        <f t="shared" si="32"/>
        <v>1</v>
      </c>
      <c r="HD111" s="27">
        <f t="shared" si="41"/>
        <v>1</v>
      </c>
      <c r="HE111" s="27">
        <f t="shared" si="34"/>
        <v>2</v>
      </c>
      <c r="HF111" s="27">
        <f t="shared" si="35"/>
        <v>0</v>
      </c>
      <c r="HG111" s="27">
        <f t="shared" si="36"/>
        <v>1</v>
      </c>
      <c r="HH111" s="27">
        <f t="shared" si="37"/>
        <v>2</v>
      </c>
      <c r="HI111" s="27">
        <f t="shared" si="38"/>
        <v>2</v>
      </c>
      <c r="HJ111" s="27">
        <f t="shared" si="39"/>
        <v>2</v>
      </c>
      <c r="HK111" s="27">
        <f t="shared" si="40"/>
        <v>11</v>
      </c>
      <c r="HL111" s="87" t="str">
        <f>IF(HK111='Rregjistrimet 9 Vjeçare'!AK111,"Mire","Gabim")</f>
        <v>Mire</v>
      </c>
    </row>
    <row r="112" spans="1:220" ht="13.5" customHeight="1">
      <c r="A112" s="83" t="s">
        <v>77</v>
      </c>
      <c r="B112" s="35" t="s">
        <v>66</v>
      </c>
      <c r="C112" s="35"/>
      <c r="D112" s="35"/>
      <c r="E112" s="35" t="s">
        <v>342</v>
      </c>
      <c r="F112" s="77" t="s">
        <v>445</v>
      </c>
      <c r="G112" s="35" t="s">
        <v>78</v>
      </c>
      <c r="H112" s="35" t="s">
        <v>78</v>
      </c>
      <c r="I112" s="35" t="s">
        <v>565</v>
      </c>
      <c r="J112" s="35" t="s">
        <v>567</v>
      </c>
      <c r="K112" s="35" t="s">
        <v>608</v>
      </c>
      <c r="L112" s="35" t="s">
        <v>609</v>
      </c>
      <c r="M112" s="35" t="s">
        <v>598</v>
      </c>
      <c r="N112" s="35" t="s">
        <v>67</v>
      </c>
      <c r="O112" s="35" t="s">
        <v>604</v>
      </c>
      <c r="P112" s="35" t="s">
        <v>612</v>
      </c>
      <c r="Q112" s="35" t="s">
        <v>601</v>
      </c>
      <c r="R112" s="84"/>
      <c r="S112" s="84"/>
      <c r="T112" s="85">
        <v>1</v>
      </c>
      <c r="U112" s="85">
        <v>1</v>
      </c>
      <c r="V112" s="85"/>
      <c r="W112" s="85"/>
      <c r="X112" s="85"/>
      <c r="Y112" s="85"/>
      <c r="Z112" s="85">
        <v>2</v>
      </c>
      <c r="AA112" s="85">
        <v>0</v>
      </c>
      <c r="AB112" s="85"/>
      <c r="AC112" s="85"/>
      <c r="AD112" s="85"/>
      <c r="AE112" s="85"/>
      <c r="AF112" s="85">
        <v>1</v>
      </c>
      <c r="AG112" s="85">
        <v>1</v>
      </c>
      <c r="AH112" s="85"/>
      <c r="AI112" s="85"/>
      <c r="AJ112" s="85"/>
      <c r="AK112" s="85"/>
      <c r="AL112" s="85"/>
      <c r="AM112" s="85"/>
      <c r="AN112" s="85"/>
      <c r="AO112" s="85"/>
      <c r="AP112" s="85">
        <v>2</v>
      </c>
      <c r="AQ112" s="85">
        <v>0</v>
      </c>
      <c r="AR112" s="85">
        <v>1</v>
      </c>
      <c r="AS112" s="85">
        <v>1</v>
      </c>
      <c r="AT112" s="85"/>
      <c r="AU112" s="85"/>
      <c r="AV112" s="85"/>
      <c r="AW112" s="85"/>
      <c r="AX112" s="85"/>
      <c r="AY112" s="85"/>
      <c r="AZ112" s="85"/>
      <c r="BA112" s="85"/>
      <c r="BB112" s="85">
        <v>2</v>
      </c>
      <c r="BC112" s="85">
        <v>1</v>
      </c>
      <c r="BD112" s="85">
        <v>1</v>
      </c>
      <c r="BE112" s="85">
        <v>1</v>
      </c>
      <c r="BF112" s="86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>
        <v>1</v>
      </c>
      <c r="BQ112" s="85">
        <v>1</v>
      </c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6"/>
      <c r="EO112" s="85"/>
      <c r="EP112" s="85"/>
      <c r="EQ112" s="85"/>
      <c r="ER112" s="85"/>
      <c r="ES112" s="85"/>
      <c r="ET112" s="85"/>
      <c r="EU112" s="85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27"/>
      <c r="GQ112" s="27">
        <f t="shared" si="21"/>
        <v>1</v>
      </c>
      <c r="GR112" s="27">
        <f t="shared" si="22"/>
        <v>3</v>
      </c>
      <c r="GS112" s="27">
        <f t="shared" si="23"/>
        <v>2</v>
      </c>
      <c r="GT112" s="27">
        <f t="shared" si="24"/>
        <v>3</v>
      </c>
      <c r="GU112" s="27">
        <f t="shared" si="25"/>
        <v>2</v>
      </c>
      <c r="GV112" s="27">
        <f t="shared" si="26"/>
        <v>0</v>
      </c>
      <c r="GW112" s="27">
        <f t="shared" si="27"/>
        <v>0</v>
      </c>
      <c r="GX112" s="27">
        <f t="shared" si="28"/>
        <v>0</v>
      </c>
      <c r="GY112" s="27">
        <f t="shared" si="29"/>
        <v>0</v>
      </c>
      <c r="GZ112" s="27">
        <f t="shared" si="30"/>
        <v>11</v>
      </c>
      <c r="HA112" s="87" t="str">
        <f>IF(GZ112='Rregjistrimet 9 Vjeçare'!AJ112,"Mire","Gabim")</f>
        <v>Mire</v>
      </c>
      <c r="HB112" s="27">
        <f t="shared" si="31"/>
        <v>1</v>
      </c>
      <c r="HC112" s="27">
        <f t="shared" si="32"/>
        <v>1</v>
      </c>
      <c r="HD112" s="27">
        <f t="shared" si="41"/>
        <v>0</v>
      </c>
      <c r="HE112" s="27">
        <f t="shared" si="34"/>
        <v>2</v>
      </c>
      <c r="HF112" s="27">
        <f t="shared" si="35"/>
        <v>2</v>
      </c>
      <c r="HG112" s="27">
        <f t="shared" si="36"/>
        <v>0</v>
      </c>
      <c r="HH112" s="27">
        <f t="shared" si="37"/>
        <v>0</v>
      </c>
      <c r="HI112" s="27">
        <f t="shared" si="38"/>
        <v>0</v>
      </c>
      <c r="HJ112" s="27">
        <f t="shared" si="39"/>
        <v>0</v>
      </c>
      <c r="HK112" s="27">
        <f t="shared" si="40"/>
        <v>6</v>
      </c>
      <c r="HL112" s="87" t="str">
        <f>IF(HK112='Rregjistrimet 9 Vjeçare'!AK112,"Mire","Gabim")</f>
        <v>Mire</v>
      </c>
    </row>
    <row r="113" spans="1:220" ht="13.5" customHeight="1">
      <c r="A113" s="83" t="s">
        <v>77</v>
      </c>
      <c r="B113" s="35" t="s">
        <v>66</v>
      </c>
      <c r="C113" s="35"/>
      <c r="D113" s="35"/>
      <c r="E113" s="35" t="s">
        <v>343</v>
      </c>
      <c r="F113" s="77" t="s">
        <v>445</v>
      </c>
      <c r="G113" s="35" t="s">
        <v>78</v>
      </c>
      <c r="H113" s="35" t="s">
        <v>78</v>
      </c>
      <c r="I113" s="35" t="s">
        <v>565</v>
      </c>
      <c r="J113" s="35" t="s">
        <v>568</v>
      </c>
      <c r="K113" s="35" t="s">
        <v>608</v>
      </c>
      <c r="L113" s="35" t="s">
        <v>609</v>
      </c>
      <c r="M113" s="35" t="s">
        <v>598</v>
      </c>
      <c r="N113" s="35" t="s">
        <v>67</v>
      </c>
      <c r="O113" s="35" t="s">
        <v>604</v>
      </c>
      <c r="P113" s="35" t="s">
        <v>612</v>
      </c>
      <c r="Q113" s="35" t="s">
        <v>601</v>
      </c>
      <c r="R113" s="84"/>
      <c r="S113" s="84"/>
      <c r="T113" s="85">
        <v>1</v>
      </c>
      <c r="U113" s="85">
        <v>1</v>
      </c>
      <c r="V113" s="85"/>
      <c r="W113" s="85"/>
      <c r="X113" s="85"/>
      <c r="Y113" s="85"/>
      <c r="Z113" s="85">
        <v>2</v>
      </c>
      <c r="AA113" s="85">
        <v>0</v>
      </c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>
        <v>1</v>
      </c>
      <c r="AS113" s="85">
        <v>1</v>
      </c>
      <c r="AT113" s="85"/>
      <c r="AU113" s="85"/>
      <c r="AV113" s="85"/>
      <c r="AW113" s="85"/>
      <c r="AX113" s="85"/>
      <c r="AY113" s="85"/>
      <c r="AZ113" s="85"/>
      <c r="BA113" s="85"/>
      <c r="BB113" s="85">
        <v>1</v>
      </c>
      <c r="BC113" s="85">
        <v>1</v>
      </c>
      <c r="BD113" s="85">
        <v>1</v>
      </c>
      <c r="BE113" s="85">
        <v>0</v>
      </c>
      <c r="BF113" s="86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6"/>
      <c r="EO113" s="85"/>
      <c r="EP113" s="85"/>
      <c r="EQ113" s="85"/>
      <c r="ER113" s="85"/>
      <c r="ES113" s="85"/>
      <c r="ET113" s="85"/>
      <c r="EU113" s="85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27"/>
      <c r="GQ113" s="27">
        <f t="shared" si="21"/>
        <v>1</v>
      </c>
      <c r="GR113" s="27">
        <f t="shared" si="22"/>
        <v>2</v>
      </c>
      <c r="GS113" s="27">
        <f t="shared" si="23"/>
        <v>0</v>
      </c>
      <c r="GT113" s="27">
        <f t="shared" si="24"/>
        <v>2</v>
      </c>
      <c r="GU113" s="27">
        <f t="shared" si="25"/>
        <v>1</v>
      </c>
      <c r="GV113" s="27">
        <f t="shared" si="26"/>
        <v>0</v>
      </c>
      <c r="GW113" s="27">
        <f t="shared" si="27"/>
        <v>0</v>
      </c>
      <c r="GX113" s="27">
        <f t="shared" si="28"/>
        <v>0</v>
      </c>
      <c r="GY113" s="27">
        <f t="shared" si="29"/>
        <v>0</v>
      </c>
      <c r="GZ113" s="27">
        <f t="shared" si="30"/>
        <v>6</v>
      </c>
      <c r="HA113" s="87" t="str">
        <f>IF(GZ113='Rregjistrimet 9 Vjeçare'!AJ113,"Mire","Gabim")</f>
        <v>Mire</v>
      </c>
      <c r="HB113" s="27">
        <f t="shared" si="31"/>
        <v>1</v>
      </c>
      <c r="HC113" s="27">
        <f t="shared" si="32"/>
        <v>0</v>
      </c>
      <c r="HD113" s="27">
        <f t="shared" si="41"/>
        <v>0</v>
      </c>
      <c r="HE113" s="27">
        <f t="shared" si="34"/>
        <v>2</v>
      </c>
      <c r="HF113" s="27">
        <f t="shared" si="35"/>
        <v>0</v>
      </c>
      <c r="HG113" s="27">
        <f t="shared" si="36"/>
        <v>0</v>
      </c>
      <c r="HH113" s="27">
        <f t="shared" si="37"/>
        <v>0</v>
      </c>
      <c r="HI113" s="27">
        <f t="shared" si="38"/>
        <v>0</v>
      </c>
      <c r="HJ113" s="27">
        <f t="shared" si="39"/>
        <v>0</v>
      </c>
      <c r="HK113" s="27">
        <f t="shared" si="40"/>
        <v>3</v>
      </c>
      <c r="HL113" s="87" t="str">
        <f>IF(HK113='Rregjistrimet 9 Vjeçare'!AK113,"Mire","Gabim")</f>
        <v>Mire</v>
      </c>
    </row>
    <row r="114" spans="1:256" s="88" customFormat="1" ht="13.5" customHeight="1" thickBot="1">
      <c r="A114" s="83" t="s">
        <v>77</v>
      </c>
      <c r="B114" s="35" t="s">
        <v>66</v>
      </c>
      <c r="C114" s="35"/>
      <c r="D114" s="35"/>
      <c r="E114" s="35" t="s">
        <v>344</v>
      </c>
      <c r="F114" s="77" t="s">
        <v>445</v>
      </c>
      <c r="G114" s="35" t="s">
        <v>78</v>
      </c>
      <c r="H114" s="35" t="s">
        <v>78</v>
      </c>
      <c r="I114" s="35" t="s">
        <v>565</v>
      </c>
      <c r="J114" s="35" t="s">
        <v>569</v>
      </c>
      <c r="K114" s="35" t="s">
        <v>608</v>
      </c>
      <c r="L114" s="35" t="s">
        <v>609</v>
      </c>
      <c r="M114" s="35" t="s">
        <v>598</v>
      </c>
      <c r="N114" s="35" t="s">
        <v>599</v>
      </c>
      <c r="O114" s="35" t="s">
        <v>604</v>
      </c>
      <c r="P114" s="35" t="s">
        <v>612</v>
      </c>
      <c r="Q114" s="35" t="s">
        <v>601</v>
      </c>
      <c r="R114" s="84"/>
      <c r="S114" s="84"/>
      <c r="T114" s="85">
        <v>2</v>
      </c>
      <c r="U114" s="85">
        <v>0</v>
      </c>
      <c r="V114" s="85"/>
      <c r="W114" s="85"/>
      <c r="X114" s="85">
        <v>1</v>
      </c>
      <c r="Y114" s="85">
        <v>1</v>
      </c>
      <c r="Z114" s="85">
        <v>3</v>
      </c>
      <c r="AA114" s="85">
        <v>1</v>
      </c>
      <c r="AB114" s="85"/>
      <c r="AC114" s="85"/>
      <c r="AD114" s="85"/>
      <c r="AE114" s="85"/>
      <c r="AF114" s="85">
        <v>2</v>
      </c>
      <c r="AG114" s="85">
        <v>0</v>
      </c>
      <c r="AH114" s="85">
        <v>1</v>
      </c>
      <c r="AI114" s="85">
        <v>1</v>
      </c>
      <c r="AJ114" s="85"/>
      <c r="AK114" s="85"/>
      <c r="AL114" s="85"/>
      <c r="AM114" s="85"/>
      <c r="AN114" s="85"/>
      <c r="AO114" s="85"/>
      <c r="AP114" s="85">
        <v>2</v>
      </c>
      <c r="AQ114" s="85">
        <v>2</v>
      </c>
      <c r="AR114" s="85">
        <v>1</v>
      </c>
      <c r="AS114" s="85">
        <v>0</v>
      </c>
      <c r="AT114" s="85"/>
      <c r="AU114" s="85"/>
      <c r="AV114" s="85"/>
      <c r="AW114" s="85"/>
      <c r="AX114" s="85"/>
      <c r="AY114" s="85"/>
      <c r="AZ114" s="85"/>
      <c r="BA114" s="85"/>
      <c r="BB114" s="85">
        <v>1</v>
      </c>
      <c r="BC114" s="85">
        <v>0</v>
      </c>
      <c r="BD114" s="85">
        <v>2</v>
      </c>
      <c r="BE114" s="85">
        <v>0</v>
      </c>
      <c r="BF114" s="86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>
        <v>2</v>
      </c>
      <c r="BS114" s="85">
        <v>1</v>
      </c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>
        <v>1</v>
      </c>
      <c r="CG114" s="85">
        <v>0</v>
      </c>
      <c r="CH114" s="85">
        <v>4</v>
      </c>
      <c r="CI114" s="85">
        <v>2</v>
      </c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>
        <v>2</v>
      </c>
      <c r="CY114" s="85">
        <v>2</v>
      </c>
      <c r="CZ114" s="85">
        <v>1</v>
      </c>
      <c r="DA114" s="85">
        <v>1</v>
      </c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>
        <v>7</v>
      </c>
      <c r="DS114" s="85">
        <v>4</v>
      </c>
      <c r="DT114" s="85">
        <v>1</v>
      </c>
      <c r="DU114" s="85">
        <v>1</v>
      </c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>
        <v>3</v>
      </c>
      <c r="EM114" s="85">
        <v>1</v>
      </c>
      <c r="EN114" s="86"/>
      <c r="EO114" s="85"/>
      <c r="EP114" s="85"/>
      <c r="EQ114" s="85"/>
      <c r="ER114" s="85"/>
      <c r="ES114" s="85"/>
      <c r="ET114" s="85"/>
      <c r="EU114" s="85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27"/>
      <c r="GQ114" s="27">
        <f t="shared" si="21"/>
        <v>3</v>
      </c>
      <c r="GR114" s="27">
        <f t="shared" si="22"/>
        <v>5</v>
      </c>
      <c r="GS114" s="27">
        <f t="shared" si="23"/>
        <v>3</v>
      </c>
      <c r="GT114" s="27">
        <f t="shared" si="24"/>
        <v>2</v>
      </c>
      <c r="GU114" s="27">
        <f t="shared" si="25"/>
        <v>2</v>
      </c>
      <c r="GV114" s="27">
        <f t="shared" si="26"/>
        <v>3</v>
      </c>
      <c r="GW114" s="27">
        <f t="shared" si="27"/>
        <v>6</v>
      </c>
      <c r="GX114" s="27">
        <f t="shared" si="28"/>
        <v>8</v>
      </c>
      <c r="GY114" s="27">
        <f t="shared" si="29"/>
        <v>4</v>
      </c>
      <c r="GZ114" s="27">
        <f t="shared" si="30"/>
        <v>36</v>
      </c>
      <c r="HA114" s="87" t="str">
        <f>IF(GZ114='Rregjistrimet 9 Vjeçare'!AJ114,"Mire","Gabim")</f>
        <v>Mire</v>
      </c>
      <c r="HB114" s="27">
        <f t="shared" si="31"/>
        <v>1</v>
      </c>
      <c r="HC114" s="27">
        <f t="shared" si="32"/>
        <v>1</v>
      </c>
      <c r="HD114" s="27">
        <f t="shared" si="41"/>
        <v>3</v>
      </c>
      <c r="HE114" s="27">
        <f t="shared" si="34"/>
        <v>0</v>
      </c>
      <c r="HF114" s="27">
        <f t="shared" si="35"/>
        <v>0</v>
      </c>
      <c r="HG114" s="27">
        <f t="shared" si="36"/>
        <v>1</v>
      </c>
      <c r="HH114" s="27">
        <f t="shared" si="37"/>
        <v>4</v>
      </c>
      <c r="HI114" s="27">
        <f t="shared" si="38"/>
        <v>5</v>
      </c>
      <c r="HJ114" s="27">
        <f t="shared" si="39"/>
        <v>2</v>
      </c>
      <c r="HK114" s="27">
        <f t="shared" si="40"/>
        <v>17</v>
      </c>
      <c r="HL114" s="87" t="str">
        <f>IF(HK114='Rregjistrimet 9 Vjeçare'!AK114,"Mire","Gabim")</f>
        <v>Mire</v>
      </c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20" ht="13.5" customHeight="1">
      <c r="A115" s="83" t="s">
        <v>77</v>
      </c>
      <c r="B115" s="35" t="s">
        <v>66</v>
      </c>
      <c r="C115" s="35"/>
      <c r="D115" s="35"/>
      <c r="E115" s="35" t="s">
        <v>345</v>
      </c>
      <c r="F115" s="77" t="s">
        <v>446</v>
      </c>
      <c r="G115" s="35" t="s">
        <v>78</v>
      </c>
      <c r="H115" s="35" t="s">
        <v>78</v>
      </c>
      <c r="I115" s="35" t="s">
        <v>570</v>
      </c>
      <c r="J115" s="35" t="s">
        <v>571</v>
      </c>
      <c r="K115" s="35" t="s">
        <v>608</v>
      </c>
      <c r="L115" s="35" t="s">
        <v>609</v>
      </c>
      <c r="M115" s="35" t="s">
        <v>598</v>
      </c>
      <c r="N115" s="35" t="s">
        <v>605</v>
      </c>
      <c r="O115" s="35" t="s">
        <v>614</v>
      </c>
      <c r="P115" s="35"/>
      <c r="Q115" s="35" t="s">
        <v>601</v>
      </c>
      <c r="R115" s="84"/>
      <c r="S115" s="84"/>
      <c r="T115" s="85">
        <v>8</v>
      </c>
      <c r="U115" s="85">
        <v>3</v>
      </c>
      <c r="V115" s="85"/>
      <c r="W115" s="85"/>
      <c r="X115" s="85"/>
      <c r="Y115" s="85"/>
      <c r="Z115" s="85">
        <v>10</v>
      </c>
      <c r="AA115" s="85">
        <v>4</v>
      </c>
      <c r="AB115" s="85"/>
      <c r="AC115" s="85"/>
      <c r="AD115" s="85"/>
      <c r="AE115" s="85"/>
      <c r="AF115" s="85"/>
      <c r="AG115" s="85"/>
      <c r="AH115" s="85">
        <v>4</v>
      </c>
      <c r="AI115" s="85">
        <v>2</v>
      </c>
      <c r="AJ115" s="85"/>
      <c r="AK115" s="85"/>
      <c r="AL115" s="85"/>
      <c r="AM115" s="85"/>
      <c r="AN115" s="85"/>
      <c r="AO115" s="85"/>
      <c r="AP115" s="85"/>
      <c r="AQ115" s="85"/>
      <c r="AR115" s="85">
        <v>2</v>
      </c>
      <c r="AS115" s="85">
        <v>2</v>
      </c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>
        <v>3</v>
      </c>
      <c r="BE115" s="85">
        <v>3</v>
      </c>
      <c r="BF115" s="86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>
        <v>22</v>
      </c>
      <c r="BS115" s="85">
        <v>10</v>
      </c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>
        <v>3</v>
      </c>
      <c r="CG115" s="85">
        <v>0</v>
      </c>
      <c r="CH115" s="85">
        <v>25</v>
      </c>
      <c r="CI115" s="85">
        <v>16</v>
      </c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>
        <v>24</v>
      </c>
      <c r="DA115" s="85">
        <v>13</v>
      </c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>
        <v>32</v>
      </c>
      <c r="DU115" s="85">
        <v>12</v>
      </c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>
        <v>2</v>
      </c>
      <c r="EM115" s="85">
        <v>0</v>
      </c>
      <c r="EN115" s="86"/>
      <c r="EO115" s="85"/>
      <c r="EP115" s="85"/>
      <c r="EQ115" s="85"/>
      <c r="ER115" s="85"/>
      <c r="ES115" s="85"/>
      <c r="ET115" s="85"/>
      <c r="EU115" s="85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27"/>
      <c r="GQ115" s="27">
        <f t="shared" si="21"/>
        <v>8</v>
      </c>
      <c r="GR115" s="27">
        <f t="shared" si="22"/>
        <v>10</v>
      </c>
      <c r="GS115" s="27">
        <f t="shared" si="23"/>
        <v>4</v>
      </c>
      <c r="GT115" s="27">
        <f t="shared" si="24"/>
        <v>2</v>
      </c>
      <c r="GU115" s="27">
        <f t="shared" si="25"/>
        <v>3</v>
      </c>
      <c r="GV115" s="27">
        <f t="shared" si="26"/>
        <v>25</v>
      </c>
      <c r="GW115" s="27">
        <f t="shared" si="27"/>
        <v>25</v>
      </c>
      <c r="GX115" s="27">
        <f t="shared" si="28"/>
        <v>24</v>
      </c>
      <c r="GY115" s="27">
        <f t="shared" si="29"/>
        <v>34</v>
      </c>
      <c r="GZ115" s="27">
        <f t="shared" si="30"/>
        <v>135</v>
      </c>
      <c r="HA115" s="87" t="str">
        <f>IF(GZ115='Rregjistrimet 9 Vjeçare'!AJ115,"Mire","Gabim")</f>
        <v>Mire</v>
      </c>
      <c r="HB115" s="27">
        <f t="shared" si="31"/>
        <v>3</v>
      </c>
      <c r="HC115" s="27">
        <f t="shared" si="32"/>
        <v>4</v>
      </c>
      <c r="HD115" s="27">
        <f t="shared" si="41"/>
        <v>2</v>
      </c>
      <c r="HE115" s="27">
        <f t="shared" si="34"/>
        <v>2</v>
      </c>
      <c r="HF115" s="27">
        <f t="shared" si="35"/>
        <v>3</v>
      </c>
      <c r="HG115" s="27">
        <f t="shared" si="36"/>
        <v>10</v>
      </c>
      <c r="HH115" s="27">
        <f t="shared" si="37"/>
        <v>16</v>
      </c>
      <c r="HI115" s="27">
        <f t="shared" si="38"/>
        <v>13</v>
      </c>
      <c r="HJ115" s="27">
        <f t="shared" si="39"/>
        <v>12</v>
      </c>
      <c r="HK115" s="27">
        <f t="shared" si="40"/>
        <v>65</v>
      </c>
      <c r="HL115" s="87" t="str">
        <f>IF(HK115='Rregjistrimet 9 Vjeçare'!AK115,"Mire","Gabim")</f>
        <v>Mire</v>
      </c>
    </row>
    <row r="116" spans="1:220" ht="13.5" customHeight="1">
      <c r="A116" s="83" t="s">
        <v>77</v>
      </c>
      <c r="B116" s="35" t="s">
        <v>66</v>
      </c>
      <c r="C116" s="35"/>
      <c r="D116" s="35"/>
      <c r="E116" s="35" t="s">
        <v>346</v>
      </c>
      <c r="F116" s="77" t="s">
        <v>446</v>
      </c>
      <c r="G116" s="35" t="s">
        <v>78</v>
      </c>
      <c r="H116" s="35" t="s">
        <v>78</v>
      </c>
      <c r="I116" s="35" t="s">
        <v>570</v>
      </c>
      <c r="J116" s="35" t="s">
        <v>572</v>
      </c>
      <c r="K116" s="35" t="s">
        <v>608</v>
      </c>
      <c r="L116" s="35" t="s">
        <v>609</v>
      </c>
      <c r="M116" s="35" t="s">
        <v>598</v>
      </c>
      <c r="N116" s="35" t="s">
        <v>67</v>
      </c>
      <c r="O116" s="35" t="s">
        <v>604</v>
      </c>
      <c r="P116" s="35" t="s">
        <v>615</v>
      </c>
      <c r="Q116" s="35" t="s">
        <v>601</v>
      </c>
      <c r="R116" s="84"/>
      <c r="S116" s="84"/>
      <c r="T116" s="85">
        <v>10</v>
      </c>
      <c r="U116" s="85">
        <v>4</v>
      </c>
      <c r="V116" s="85"/>
      <c r="W116" s="85"/>
      <c r="X116" s="85"/>
      <c r="Y116" s="85"/>
      <c r="Z116" s="85">
        <v>9</v>
      </c>
      <c r="AA116" s="85">
        <v>2</v>
      </c>
      <c r="AB116" s="85"/>
      <c r="AC116" s="85"/>
      <c r="AD116" s="85"/>
      <c r="AE116" s="85"/>
      <c r="AF116" s="85"/>
      <c r="AG116" s="85"/>
      <c r="AH116" s="85">
        <v>10</v>
      </c>
      <c r="AI116" s="85">
        <v>6</v>
      </c>
      <c r="AJ116" s="85"/>
      <c r="AK116" s="85"/>
      <c r="AL116" s="85"/>
      <c r="AM116" s="85"/>
      <c r="AN116" s="85"/>
      <c r="AO116" s="85"/>
      <c r="AP116" s="85"/>
      <c r="AQ116" s="85"/>
      <c r="AR116" s="85">
        <v>10</v>
      </c>
      <c r="AS116" s="85">
        <v>4</v>
      </c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>
        <v>13</v>
      </c>
      <c r="BE116" s="85">
        <v>7</v>
      </c>
      <c r="BF116" s="86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>
        <v>1</v>
      </c>
      <c r="BQ116" s="85">
        <v>1</v>
      </c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6"/>
      <c r="EO116" s="85"/>
      <c r="EP116" s="85"/>
      <c r="EQ116" s="85"/>
      <c r="ER116" s="85"/>
      <c r="ES116" s="85"/>
      <c r="ET116" s="85"/>
      <c r="EU116" s="85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27"/>
      <c r="GQ116" s="27">
        <f t="shared" si="21"/>
        <v>10</v>
      </c>
      <c r="GR116" s="27">
        <f t="shared" si="22"/>
        <v>9</v>
      </c>
      <c r="GS116" s="27">
        <f t="shared" si="23"/>
        <v>10</v>
      </c>
      <c r="GT116" s="27">
        <f t="shared" si="24"/>
        <v>10</v>
      </c>
      <c r="GU116" s="27">
        <f t="shared" si="25"/>
        <v>14</v>
      </c>
      <c r="GV116" s="27">
        <f t="shared" si="26"/>
        <v>0</v>
      </c>
      <c r="GW116" s="27">
        <f t="shared" si="27"/>
        <v>0</v>
      </c>
      <c r="GX116" s="27">
        <f t="shared" si="28"/>
        <v>0</v>
      </c>
      <c r="GY116" s="27">
        <f t="shared" si="29"/>
        <v>0</v>
      </c>
      <c r="GZ116" s="27">
        <f t="shared" si="30"/>
        <v>53</v>
      </c>
      <c r="HA116" s="87" t="str">
        <f>IF(GZ116='Rregjistrimet 9 Vjeçare'!AJ116,"Mire","Gabim")</f>
        <v>Mire</v>
      </c>
      <c r="HB116" s="27">
        <f t="shared" si="31"/>
        <v>4</v>
      </c>
      <c r="HC116" s="27">
        <f t="shared" si="32"/>
        <v>2</v>
      </c>
      <c r="HD116" s="27">
        <f t="shared" si="41"/>
        <v>6</v>
      </c>
      <c r="HE116" s="27">
        <f t="shared" si="34"/>
        <v>4</v>
      </c>
      <c r="HF116" s="27">
        <f t="shared" si="35"/>
        <v>8</v>
      </c>
      <c r="HG116" s="27">
        <f t="shared" si="36"/>
        <v>0</v>
      </c>
      <c r="HH116" s="27">
        <f t="shared" si="37"/>
        <v>0</v>
      </c>
      <c r="HI116" s="27">
        <f t="shared" si="38"/>
        <v>0</v>
      </c>
      <c r="HJ116" s="27">
        <f t="shared" si="39"/>
        <v>0</v>
      </c>
      <c r="HK116" s="27">
        <f t="shared" si="40"/>
        <v>24</v>
      </c>
      <c r="HL116" s="87" t="str">
        <f>IF(HK116='Rregjistrimet 9 Vjeçare'!AK116,"Mire","Gabim")</f>
        <v>Mire</v>
      </c>
    </row>
    <row r="117" spans="1:220" ht="13.5" customHeight="1">
      <c r="A117" s="83" t="s">
        <v>77</v>
      </c>
      <c r="B117" s="35" t="s">
        <v>66</v>
      </c>
      <c r="C117" s="35"/>
      <c r="D117" s="35"/>
      <c r="E117" s="35" t="s">
        <v>347</v>
      </c>
      <c r="F117" s="77" t="s">
        <v>447</v>
      </c>
      <c r="G117" s="35" t="s">
        <v>78</v>
      </c>
      <c r="H117" s="35" t="s">
        <v>78</v>
      </c>
      <c r="I117" s="35" t="s">
        <v>570</v>
      </c>
      <c r="J117" s="35" t="s">
        <v>573</v>
      </c>
      <c r="K117" s="35" t="s">
        <v>608</v>
      </c>
      <c r="L117" s="35" t="s">
        <v>609</v>
      </c>
      <c r="M117" s="35" t="s">
        <v>598</v>
      </c>
      <c r="N117" s="35" t="s">
        <v>599</v>
      </c>
      <c r="O117" s="35" t="s">
        <v>600</v>
      </c>
      <c r="P117" s="35"/>
      <c r="Q117" s="35" t="s">
        <v>601</v>
      </c>
      <c r="R117" s="84"/>
      <c r="S117" s="84"/>
      <c r="T117" s="85">
        <v>19</v>
      </c>
      <c r="U117" s="85">
        <v>11</v>
      </c>
      <c r="V117" s="85"/>
      <c r="W117" s="85"/>
      <c r="X117" s="85"/>
      <c r="Y117" s="85"/>
      <c r="Z117" s="85">
        <v>11</v>
      </c>
      <c r="AA117" s="85">
        <v>5</v>
      </c>
      <c r="AB117" s="85"/>
      <c r="AC117" s="85"/>
      <c r="AD117" s="85"/>
      <c r="AE117" s="85"/>
      <c r="AF117" s="85"/>
      <c r="AG117" s="85"/>
      <c r="AH117" s="85">
        <v>12</v>
      </c>
      <c r="AI117" s="85">
        <v>3</v>
      </c>
      <c r="AJ117" s="85"/>
      <c r="AK117" s="85"/>
      <c r="AL117" s="85"/>
      <c r="AM117" s="85"/>
      <c r="AN117" s="85"/>
      <c r="AO117" s="85"/>
      <c r="AP117" s="85"/>
      <c r="AQ117" s="85"/>
      <c r="AR117" s="85">
        <v>19</v>
      </c>
      <c r="AS117" s="85">
        <v>8</v>
      </c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>
        <v>15</v>
      </c>
      <c r="BE117" s="85">
        <v>8</v>
      </c>
      <c r="BF117" s="86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>
        <v>12</v>
      </c>
      <c r="BS117" s="85">
        <v>6</v>
      </c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>
        <v>30</v>
      </c>
      <c r="CI117" s="85">
        <v>15</v>
      </c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>
        <v>20</v>
      </c>
      <c r="DA117" s="85">
        <v>13</v>
      </c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>
        <v>1</v>
      </c>
      <c r="DS117" s="85">
        <v>0</v>
      </c>
      <c r="DT117" s="85">
        <v>18</v>
      </c>
      <c r="DU117" s="85">
        <v>10</v>
      </c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>
        <v>2</v>
      </c>
      <c r="EM117" s="85">
        <v>1</v>
      </c>
      <c r="EN117" s="86"/>
      <c r="EO117" s="85"/>
      <c r="EP117" s="85"/>
      <c r="EQ117" s="85"/>
      <c r="ER117" s="85"/>
      <c r="ES117" s="85"/>
      <c r="ET117" s="85"/>
      <c r="EU117" s="85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27"/>
      <c r="GQ117" s="27">
        <f t="shared" si="21"/>
        <v>19</v>
      </c>
      <c r="GR117" s="27">
        <f t="shared" si="22"/>
        <v>11</v>
      </c>
      <c r="GS117" s="27">
        <f t="shared" si="23"/>
        <v>12</v>
      </c>
      <c r="GT117" s="27">
        <f t="shared" si="24"/>
        <v>19</v>
      </c>
      <c r="GU117" s="27">
        <f t="shared" si="25"/>
        <v>15</v>
      </c>
      <c r="GV117" s="27">
        <f t="shared" si="26"/>
        <v>12</v>
      </c>
      <c r="GW117" s="27">
        <f t="shared" si="27"/>
        <v>30</v>
      </c>
      <c r="GX117" s="27">
        <f t="shared" si="28"/>
        <v>21</v>
      </c>
      <c r="GY117" s="27">
        <f t="shared" si="29"/>
        <v>20</v>
      </c>
      <c r="GZ117" s="27">
        <f t="shared" si="30"/>
        <v>159</v>
      </c>
      <c r="HA117" s="87" t="str">
        <f>IF(GZ117='Rregjistrimet 9 Vjeçare'!AJ117,"Mire","Gabim")</f>
        <v>Mire</v>
      </c>
      <c r="HB117" s="27">
        <f t="shared" si="31"/>
        <v>11</v>
      </c>
      <c r="HC117" s="27">
        <f t="shared" si="32"/>
        <v>5</v>
      </c>
      <c r="HD117" s="27">
        <f t="shared" si="41"/>
        <v>3</v>
      </c>
      <c r="HE117" s="27">
        <f t="shared" si="34"/>
        <v>8</v>
      </c>
      <c r="HF117" s="27">
        <f t="shared" si="35"/>
        <v>8</v>
      </c>
      <c r="HG117" s="27">
        <f t="shared" si="36"/>
        <v>6</v>
      </c>
      <c r="HH117" s="27">
        <f t="shared" si="37"/>
        <v>15</v>
      </c>
      <c r="HI117" s="27">
        <f t="shared" si="38"/>
        <v>13</v>
      </c>
      <c r="HJ117" s="27">
        <f t="shared" si="39"/>
        <v>11</v>
      </c>
      <c r="HK117" s="27">
        <f t="shared" si="40"/>
        <v>80</v>
      </c>
      <c r="HL117" s="87" t="str">
        <f>IF(HK117='Rregjistrimet 9 Vjeçare'!AK117,"Mire","Gabim")</f>
        <v>Mire</v>
      </c>
    </row>
    <row r="118" spans="1:220" ht="13.5" customHeight="1">
      <c r="A118" s="83" t="s">
        <v>77</v>
      </c>
      <c r="B118" s="35" t="s">
        <v>66</v>
      </c>
      <c r="C118" s="35"/>
      <c r="D118" s="35"/>
      <c r="E118" s="35" t="s">
        <v>348</v>
      </c>
      <c r="F118" s="77" t="s">
        <v>448</v>
      </c>
      <c r="G118" s="35" t="s">
        <v>78</v>
      </c>
      <c r="H118" s="35" t="s">
        <v>78</v>
      </c>
      <c r="I118" s="35" t="s">
        <v>570</v>
      </c>
      <c r="J118" s="35" t="s">
        <v>570</v>
      </c>
      <c r="K118" s="35" t="s">
        <v>608</v>
      </c>
      <c r="L118" s="35" t="s">
        <v>609</v>
      </c>
      <c r="M118" s="35" t="s">
        <v>598</v>
      </c>
      <c r="N118" s="35" t="s">
        <v>605</v>
      </c>
      <c r="O118" s="35" t="s">
        <v>614</v>
      </c>
      <c r="P118" s="35"/>
      <c r="Q118" s="35" t="s">
        <v>601</v>
      </c>
      <c r="R118" s="84"/>
      <c r="S118" s="84"/>
      <c r="T118" s="85">
        <v>18</v>
      </c>
      <c r="U118" s="85">
        <v>11</v>
      </c>
      <c r="V118" s="85"/>
      <c r="W118" s="85"/>
      <c r="X118" s="85">
        <v>4</v>
      </c>
      <c r="Y118" s="85">
        <v>1</v>
      </c>
      <c r="Z118" s="85">
        <v>22</v>
      </c>
      <c r="AA118" s="85">
        <v>11</v>
      </c>
      <c r="AB118" s="85"/>
      <c r="AC118" s="85"/>
      <c r="AD118" s="85"/>
      <c r="AE118" s="85"/>
      <c r="AF118" s="85">
        <v>6</v>
      </c>
      <c r="AG118" s="85">
        <v>5</v>
      </c>
      <c r="AH118" s="85">
        <v>17</v>
      </c>
      <c r="AI118" s="85">
        <v>7</v>
      </c>
      <c r="AJ118" s="85"/>
      <c r="AK118" s="85"/>
      <c r="AL118" s="85"/>
      <c r="AM118" s="85"/>
      <c r="AN118" s="85"/>
      <c r="AO118" s="85"/>
      <c r="AP118" s="85">
        <v>9</v>
      </c>
      <c r="AQ118" s="85">
        <v>3</v>
      </c>
      <c r="AR118" s="85">
        <v>17</v>
      </c>
      <c r="AS118" s="85">
        <v>6</v>
      </c>
      <c r="AT118" s="85"/>
      <c r="AU118" s="85"/>
      <c r="AV118" s="85"/>
      <c r="AW118" s="85"/>
      <c r="AX118" s="85"/>
      <c r="AY118" s="85"/>
      <c r="AZ118" s="85"/>
      <c r="BA118" s="85"/>
      <c r="BB118" s="85">
        <v>9</v>
      </c>
      <c r="BC118" s="85">
        <v>5</v>
      </c>
      <c r="BD118" s="85">
        <v>23</v>
      </c>
      <c r="BE118" s="85">
        <v>13</v>
      </c>
      <c r="BF118" s="86">
        <v>1</v>
      </c>
      <c r="BG118" s="85">
        <v>0</v>
      </c>
      <c r="BH118" s="85"/>
      <c r="BI118" s="85"/>
      <c r="BJ118" s="85"/>
      <c r="BK118" s="85"/>
      <c r="BL118" s="85"/>
      <c r="BM118" s="85"/>
      <c r="BN118" s="85"/>
      <c r="BO118" s="85"/>
      <c r="BP118" s="85">
        <v>5</v>
      </c>
      <c r="BQ118" s="85">
        <v>2</v>
      </c>
      <c r="BR118" s="85">
        <v>22</v>
      </c>
      <c r="BS118" s="85">
        <v>8</v>
      </c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>
        <v>10</v>
      </c>
      <c r="CG118" s="85">
        <v>4</v>
      </c>
      <c r="CH118" s="85">
        <v>34</v>
      </c>
      <c r="CI118" s="85">
        <v>16</v>
      </c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>
        <v>1</v>
      </c>
      <c r="CW118" s="85">
        <v>0</v>
      </c>
      <c r="CX118" s="85">
        <v>9</v>
      </c>
      <c r="CY118" s="85">
        <v>3</v>
      </c>
      <c r="CZ118" s="85">
        <v>26</v>
      </c>
      <c r="DA118" s="85">
        <v>14</v>
      </c>
      <c r="DB118" s="85">
        <v>2</v>
      </c>
      <c r="DC118" s="85">
        <v>2</v>
      </c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>
        <v>2</v>
      </c>
      <c r="DQ118" s="85">
        <v>1</v>
      </c>
      <c r="DR118" s="85">
        <v>8</v>
      </c>
      <c r="DS118" s="85">
        <v>3</v>
      </c>
      <c r="DT118" s="85">
        <v>25</v>
      </c>
      <c r="DU118" s="85">
        <v>12</v>
      </c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>
        <v>2</v>
      </c>
      <c r="EG118" s="85">
        <v>0</v>
      </c>
      <c r="EH118" s="85">
        <v>1</v>
      </c>
      <c r="EI118" s="85">
        <v>0</v>
      </c>
      <c r="EJ118" s="85">
        <v>2</v>
      </c>
      <c r="EK118" s="85">
        <v>0</v>
      </c>
      <c r="EL118" s="85">
        <v>13</v>
      </c>
      <c r="EM118" s="85">
        <v>5</v>
      </c>
      <c r="EN118" s="86"/>
      <c r="EO118" s="85"/>
      <c r="EP118" s="85"/>
      <c r="EQ118" s="85"/>
      <c r="ER118" s="85"/>
      <c r="ES118" s="85"/>
      <c r="ET118" s="85"/>
      <c r="EU118" s="85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27"/>
      <c r="GQ118" s="27">
        <f t="shared" si="21"/>
        <v>22</v>
      </c>
      <c r="GR118" s="27">
        <f t="shared" si="22"/>
        <v>28</v>
      </c>
      <c r="GS118" s="27">
        <f t="shared" si="23"/>
        <v>26</v>
      </c>
      <c r="GT118" s="27">
        <f t="shared" si="24"/>
        <v>26</v>
      </c>
      <c r="GU118" s="27">
        <f t="shared" si="25"/>
        <v>28</v>
      </c>
      <c r="GV118" s="27">
        <f t="shared" si="26"/>
        <v>36</v>
      </c>
      <c r="GW118" s="27">
        <f t="shared" si="27"/>
        <v>46</v>
      </c>
      <c r="GX118" s="27">
        <f t="shared" si="28"/>
        <v>36</v>
      </c>
      <c r="GY118" s="27">
        <f t="shared" si="29"/>
        <v>40</v>
      </c>
      <c r="GZ118" s="27">
        <f t="shared" si="30"/>
        <v>288</v>
      </c>
      <c r="HA118" s="87" t="str">
        <f>IF(GZ118='Rregjistrimet 9 Vjeçare'!AJ118,"Mire","Gabim")</f>
        <v>Mire</v>
      </c>
      <c r="HB118" s="27">
        <f t="shared" si="31"/>
        <v>12</v>
      </c>
      <c r="HC118" s="27">
        <f t="shared" si="32"/>
        <v>16</v>
      </c>
      <c r="HD118" s="27">
        <f t="shared" si="41"/>
        <v>10</v>
      </c>
      <c r="HE118" s="27">
        <f t="shared" si="34"/>
        <v>11</v>
      </c>
      <c r="HF118" s="27">
        <f t="shared" si="35"/>
        <v>15</v>
      </c>
      <c r="HG118" s="27">
        <f t="shared" si="36"/>
        <v>12</v>
      </c>
      <c r="HH118" s="27">
        <f t="shared" si="37"/>
        <v>20</v>
      </c>
      <c r="HI118" s="27">
        <f t="shared" si="38"/>
        <v>17</v>
      </c>
      <c r="HJ118" s="27">
        <f t="shared" si="39"/>
        <v>19</v>
      </c>
      <c r="HK118" s="27">
        <f t="shared" si="40"/>
        <v>132</v>
      </c>
      <c r="HL118" s="87" t="str">
        <f>IF(HK118='Rregjistrimet 9 Vjeçare'!AK118,"Mire","Gabim")</f>
        <v>Mire</v>
      </c>
    </row>
    <row r="119" spans="1:256" s="88" customFormat="1" ht="13.5" customHeight="1" thickBot="1">
      <c r="A119" s="83" t="s">
        <v>77</v>
      </c>
      <c r="B119" s="35" t="s">
        <v>66</v>
      </c>
      <c r="C119" s="35"/>
      <c r="D119" s="35"/>
      <c r="E119" s="35" t="s">
        <v>349</v>
      </c>
      <c r="F119" s="77" t="s">
        <v>448</v>
      </c>
      <c r="G119" s="35" t="s">
        <v>78</v>
      </c>
      <c r="H119" s="35" t="s">
        <v>78</v>
      </c>
      <c r="I119" s="35" t="s">
        <v>570</v>
      </c>
      <c r="J119" s="35" t="s">
        <v>574</v>
      </c>
      <c r="K119" s="35" t="s">
        <v>608</v>
      </c>
      <c r="L119" s="35" t="s">
        <v>609</v>
      </c>
      <c r="M119" s="35" t="s">
        <v>598</v>
      </c>
      <c r="N119" s="35" t="s">
        <v>67</v>
      </c>
      <c r="O119" s="35" t="s">
        <v>604</v>
      </c>
      <c r="P119" s="35" t="s">
        <v>348</v>
      </c>
      <c r="Q119" s="35" t="s">
        <v>601</v>
      </c>
      <c r="R119" s="84"/>
      <c r="S119" s="84"/>
      <c r="T119" s="85">
        <v>8</v>
      </c>
      <c r="U119" s="85">
        <v>3</v>
      </c>
      <c r="V119" s="85"/>
      <c r="W119" s="85"/>
      <c r="X119" s="85">
        <v>1</v>
      </c>
      <c r="Y119" s="85">
        <v>1</v>
      </c>
      <c r="Z119" s="85">
        <v>4</v>
      </c>
      <c r="AA119" s="85">
        <v>4</v>
      </c>
      <c r="AB119" s="85"/>
      <c r="AC119" s="85"/>
      <c r="AD119" s="85"/>
      <c r="AE119" s="85"/>
      <c r="AF119" s="85"/>
      <c r="AG119" s="85"/>
      <c r="AH119" s="85">
        <v>3</v>
      </c>
      <c r="AI119" s="85">
        <v>1</v>
      </c>
      <c r="AJ119" s="85"/>
      <c r="AK119" s="85"/>
      <c r="AL119" s="85"/>
      <c r="AM119" s="85"/>
      <c r="AN119" s="85"/>
      <c r="AO119" s="85"/>
      <c r="AP119" s="85">
        <v>3</v>
      </c>
      <c r="AQ119" s="85">
        <v>1</v>
      </c>
      <c r="AR119" s="85">
        <v>5</v>
      </c>
      <c r="AS119" s="85">
        <v>1</v>
      </c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6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6"/>
      <c r="EO119" s="85"/>
      <c r="EP119" s="85"/>
      <c r="EQ119" s="85"/>
      <c r="ER119" s="85"/>
      <c r="ES119" s="85"/>
      <c r="ET119" s="85"/>
      <c r="EU119" s="85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27"/>
      <c r="GQ119" s="27">
        <f t="shared" si="21"/>
        <v>9</v>
      </c>
      <c r="GR119" s="27">
        <f t="shared" si="22"/>
        <v>4</v>
      </c>
      <c r="GS119" s="27">
        <f t="shared" si="23"/>
        <v>6</v>
      </c>
      <c r="GT119" s="27">
        <f t="shared" si="24"/>
        <v>5</v>
      </c>
      <c r="GU119" s="27">
        <f t="shared" si="25"/>
        <v>0</v>
      </c>
      <c r="GV119" s="27">
        <f t="shared" si="26"/>
        <v>0</v>
      </c>
      <c r="GW119" s="27">
        <f t="shared" si="27"/>
        <v>0</v>
      </c>
      <c r="GX119" s="27">
        <f t="shared" si="28"/>
        <v>0</v>
      </c>
      <c r="GY119" s="27">
        <f t="shared" si="29"/>
        <v>0</v>
      </c>
      <c r="GZ119" s="27">
        <f t="shared" si="30"/>
        <v>24</v>
      </c>
      <c r="HA119" s="87" t="str">
        <f>IF(GZ119='Rregjistrimet 9 Vjeçare'!AJ119,"Mire","Gabim")</f>
        <v>Mire</v>
      </c>
      <c r="HB119" s="27">
        <f t="shared" si="31"/>
        <v>4</v>
      </c>
      <c r="HC119" s="27">
        <f t="shared" si="32"/>
        <v>4</v>
      </c>
      <c r="HD119" s="27">
        <f t="shared" si="41"/>
        <v>2</v>
      </c>
      <c r="HE119" s="27">
        <f t="shared" si="34"/>
        <v>1</v>
      </c>
      <c r="HF119" s="27">
        <f t="shared" si="35"/>
        <v>0</v>
      </c>
      <c r="HG119" s="27">
        <f t="shared" si="36"/>
        <v>0</v>
      </c>
      <c r="HH119" s="27">
        <f t="shared" si="37"/>
        <v>0</v>
      </c>
      <c r="HI119" s="27">
        <f t="shared" si="38"/>
        <v>0</v>
      </c>
      <c r="HJ119" s="27">
        <f t="shared" si="39"/>
        <v>0</v>
      </c>
      <c r="HK119" s="27">
        <f t="shared" si="40"/>
        <v>11</v>
      </c>
      <c r="HL119" s="87" t="str">
        <f>IF(HK119='Rregjistrimet 9 Vjeçare'!AK119,"Mire","Gabim")</f>
        <v>Mire</v>
      </c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20" ht="13.5" customHeight="1">
      <c r="A120" s="83" t="s">
        <v>77</v>
      </c>
      <c r="B120" s="35" t="s">
        <v>66</v>
      </c>
      <c r="C120" s="35"/>
      <c r="D120" s="35"/>
      <c r="E120" s="35" t="s">
        <v>350</v>
      </c>
      <c r="F120" s="77" t="s">
        <v>449</v>
      </c>
      <c r="G120" s="35" t="s">
        <v>78</v>
      </c>
      <c r="H120" s="35" t="s">
        <v>78</v>
      </c>
      <c r="I120" s="77" t="s">
        <v>575</v>
      </c>
      <c r="J120" s="77" t="s">
        <v>576</v>
      </c>
      <c r="K120" s="35" t="s">
        <v>608</v>
      </c>
      <c r="L120" s="35" t="s">
        <v>609</v>
      </c>
      <c r="M120" s="35" t="s">
        <v>598</v>
      </c>
      <c r="N120" s="35" t="s">
        <v>605</v>
      </c>
      <c r="O120" s="35" t="s">
        <v>614</v>
      </c>
      <c r="P120" s="35"/>
      <c r="Q120" s="35" t="s">
        <v>601</v>
      </c>
      <c r="R120" s="84"/>
      <c r="S120" s="84"/>
      <c r="T120" s="85">
        <v>1</v>
      </c>
      <c r="U120" s="85">
        <v>1</v>
      </c>
      <c r="V120" s="85"/>
      <c r="W120" s="85"/>
      <c r="X120" s="85"/>
      <c r="Y120" s="85"/>
      <c r="Z120" s="85">
        <v>1</v>
      </c>
      <c r="AA120" s="85">
        <v>0</v>
      </c>
      <c r="AB120" s="85"/>
      <c r="AC120" s="85"/>
      <c r="AD120" s="85"/>
      <c r="AE120" s="85"/>
      <c r="AF120" s="85"/>
      <c r="AG120" s="85"/>
      <c r="AH120" s="85">
        <v>4</v>
      </c>
      <c r="AI120" s="85">
        <v>1</v>
      </c>
      <c r="AJ120" s="85"/>
      <c r="AK120" s="85"/>
      <c r="AL120" s="85"/>
      <c r="AM120" s="85"/>
      <c r="AN120" s="85"/>
      <c r="AO120" s="85"/>
      <c r="AP120" s="85"/>
      <c r="AQ120" s="85"/>
      <c r="AR120" s="85">
        <v>1</v>
      </c>
      <c r="AS120" s="85">
        <v>0</v>
      </c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6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>
        <v>10</v>
      </c>
      <c r="BS120" s="85">
        <v>5</v>
      </c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>
        <v>19</v>
      </c>
      <c r="CI120" s="85">
        <v>6</v>
      </c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>
        <v>11</v>
      </c>
      <c r="DA120" s="85">
        <v>7</v>
      </c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>
        <v>15</v>
      </c>
      <c r="DU120" s="85">
        <v>10</v>
      </c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6"/>
      <c r="EO120" s="85"/>
      <c r="EP120" s="85"/>
      <c r="EQ120" s="85"/>
      <c r="ER120" s="85"/>
      <c r="ES120" s="85"/>
      <c r="ET120" s="85"/>
      <c r="EU120" s="85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27"/>
      <c r="GQ120" s="27">
        <f t="shared" si="21"/>
        <v>1</v>
      </c>
      <c r="GR120" s="27">
        <f t="shared" si="22"/>
        <v>1</v>
      </c>
      <c r="GS120" s="27">
        <f t="shared" si="23"/>
        <v>4</v>
      </c>
      <c r="GT120" s="27">
        <f t="shared" si="24"/>
        <v>1</v>
      </c>
      <c r="GU120" s="27">
        <f t="shared" si="25"/>
        <v>0</v>
      </c>
      <c r="GV120" s="27">
        <f t="shared" si="26"/>
        <v>10</v>
      </c>
      <c r="GW120" s="27">
        <f t="shared" si="27"/>
        <v>19</v>
      </c>
      <c r="GX120" s="27">
        <f t="shared" si="28"/>
        <v>11</v>
      </c>
      <c r="GY120" s="27">
        <f t="shared" si="29"/>
        <v>15</v>
      </c>
      <c r="GZ120" s="27">
        <f t="shared" si="30"/>
        <v>62</v>
      </c>
      <c r="HA120" s="87" t="str">
        <f>IF(GZ120='Rregjistrimet 9 Vjeçare'!AJ120,"Mire","Gabim")</f>
        <v>Mire</v>
      </c>
      <c r="HB120" s="27">
        <f t="shared" si="31"/>
        <v>1</v>
      </c>
      <c r="HC120" s="27">
        <f t="shared" si="32"/>
        <v>0</v>
      </c>
      <c r="HD120" s="27">
        <f t="shared" si="41"/>
        <v>1</v>
      </c>
      <c r="HE120" s="27">
        <f t="shared" si="34"/>
        <v>0</v>
      </c>
      <c r="HF120" s="27">
        <f t="shared" si="35"/>
        <v>0</v>
      </c>
      <c r="HG120" s="27">
        <f t="shared" si="36"/>
        <v>5</v>
      </c>
      <c r="HH120" s="27">
        <f t="shared" si="37"/>
        <v>6</v>
      </c>
      <c r="HI120" s="27">
        <f t="shared" si="38"/>
        <v>7</v>
      </c>
      <c r="HJ120" s="27">
        <f t="shared" si="39"/>
        <v>10</v>
      </c>
      <c r="HK120" s="27">
        <f t="shared" si="40"/>
        <v>30</v>
      </c>
      <c r="HL120" s="87" t="str">
        <f>IF(HK120='Rregjistrimet 9 Vjeçare'!AK120,"Mire","Gabim")</f>
        <v>Mire</v>
      </c>
    </row>
    <row r="121" spans="1:220" ht="13.5" customHeight="1">
      <c r="A121" s="83" t="s">
        <v>77</v>
      </c>
      <c r="B121" s="35" t="s">
        <v>66</v>
      </c>
      <c r="C121" s="35"/>
      <c r="D121" s="35"/>
      <c r="E121" s="35" t="s">
        <v>351</v>
      </c>
      <c r="F121" s="77" t="s">
        <v>449</v>
      </c>
      <c r="G121" s="35" t="s">
        <v>78</v>
      </c>
      <c r="H121" s="35" t="s">
        <v>78</v>
      </c>
      <c r="I121" s="35" t="s">
        <v>575</v>
      </c>
      <c r="J121" s="35" t="s">
        <v>577</v>
      </c>
      <c r="K121" s="35" t="s">
        <v>608</v>
      </c>
      <c r="L121" s="35" t="s">
        <v>609</v>
      </c>
      <c r="M121" s="35" t="s">
        <v>598</v>
      </c>
      <c r="N121" s="35" t="s">
        <v>67</v>
      </c>
      <c r="O121" s="35" t="s">
        <v>604</v>
      </c>
      <c r="P121" s="35" t="s">
        <v>616</v>
      </c>
      <c r="Q121" s="35" t="s">
        <v>601</v>
      </c>
      <c r="R121" s="84"/>
      <c r="S121" s="84"/>
      <c r="T121" s="85">
        <v>1</v>
      </c>
      <c r="U121" s="85">
        <v>1</v>
      </c>
      <c r="V121" s="85"/>
      <c r="W121" s="85"/>
      <c r="X121" s="85"/>
      <c r="Y121" s="85"/>
      <c r="Z121" s="85">
        <v>2</v>
      </c>
      <c r="AA121" s="85">
        <v>1</v>
      </c>
      <c r="AB121" s="85"/>
      <c r="AC121" s="85"/>
      <c r="AD121" s="85"/>
      <c r="AE121" s="85"/>
      <c r="AF121" s="85"/>
      <c r="AG121" s="85"/>
      <c r="AH121" s="85">
        <v>5</v>
      </c>
      <c r="AI121" s="85">
        <v>4</v>
      </c>
      <c r="AJ121" s="85"/>
      <c r="AK121" s="85"/>
      <c r="AL121" s="85"/>
      <c r="AM121" s="85"/>
      <c r="AN121" s="85"/>
      <c r="AO121" s="85"/>
      <c r="AP121" s="85"/>
      <c r="AQ121" s="85"/>
      <c r="AR121" s="85">
        <v>3</v>
      </c>
      <c r="AS121" s="85">
        <v>1</v>
      </c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>
        <v>4</v>
      </c>
      <c r="BE121" s="85">
        <v>3</v>
      </c>
      <c r="BF121" s="86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6"/>
      <c r="EO121" s="85"/>
      <c r="EP121" s="85"/>
      <c r="EQ121" s="85"/>
      <c r="ER121" s="85"/>
      <c r="ES121" s="85"/>
      <c r="ET121" s="85"/>
      <c r="EU121" s="85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27"/>
      <c r="GQ121" s="27">
        <f t="shared" si="21"/>
        <v>1</v>
      </c>
      <c r="GR121" s="27">
        <f t="shared" si="22"/>
        <v>2</v>
      </c>
      <c r="GS121" s="27">
        <f t="shared" si="23"/>
        <v>5</v>
      </c>
      <c r="GT121" s="27">
        <f t="shared" si="24"/>
        <v>3</v>
      </c>
      <c r="GU121" s="27">
        <f t="shared" si="25"/>
        <v>4</v>
      </c>
      <c r="GV121" s="27">
        <f t="shared" si="26"/>
        <v>0</v>
      </c>
      <c r="GW121" s="27">
        <f t="shared" si="27"/>
        <v>0</v>
      </c>
      <c r="GX121" s="27">
        <f t="shared" si="28"/>
        <v>0</v>
      </c>
      <c r="GY121" s="27">
        <f t="shared" si="29"/>
        <v>0</v>
      </c>
      <c r="GZ121" s="27">
        <f t="shared" si="30"/>
        <v>15</v>
      </c>
      <c r="HA121" s="87" t="str">
        <f>IF(GZ121='Rregjistrimet 9 Vjeçare'!AJ121,"Mire","Gabim")</f>
        <v>Mire</v>
      </c>
      <c r="HB121" s="27">
        <f t="shared" si="31"/>
        <v>1</v>
      </c>
      <c r="HC121" s="27">
        <f t="shared" si="32"/>
        <v>1</v>
      </c>
      <c r="HD121" s="27">
        <f t="shared" si="41"/>
        <v>4</v>
      </c>
      <c r="HE121" s="27">
        <f t="shared" si="34"/>
        <v>1</v>
      </c>
      <c r="HF121" s="27">
        <f t="shared" si="35"/>
        <v>3</v>
      </c>
      <c r="HG121" s="27">
        <f t="shared" si="36"/>
        <v>0</v>
      </c>
      <c r="HH121" s="27">
        <f t="shared" si="37"/>
        <v>0</v>
      </c>
      <c r="HI121" s="27">
        <f t="shared" si="38"/>
        <v>0</v>
      </c>
      <c r="HJ121" s="27">
        <f t="shared" si="39"/>
        <v>0</v>
      </c>
      <c r="HK121" s="27">
        <f t="shared" si="40"/>
        <v>10</v>
      </c>
      <c r="HL121" s="87" t="str">
        <f>IF(HK121='Rregjistrimet 9 Vjeçare'!AK121,"Mire","Gabim")</f>
        <v>Mire</v>
      </c>
    </row>
    <row r="122" spans="1:220" ht="13.5" customHeight="1">
      <c r="A122" s="83" t="s">
        <v>77</v>
      </c>
      <c r="B122" s="35" t="s">
        <v>66</v>
      </c>
      <c r="C122" s="35"/>
      <c r="D122" s="35"/>
      <c r="E122" s="35" t="s">
        <v>352</v>
      </c>
      <c r="F122" s="77" t="s">
        <v>449</v>
      </c>
      <c r="G122" s="35" t="s">
        <v>78</v>
      </c>
      <c r="H122" s="35" t="s">
        <v>78</v>
      </c>
      <c r="I122" s="35" t="s">
        <v>575</v>
      </c>
      <c r="J122" s="35" t="s">
        <v>578</v>
      </c>
      <c r="K122" s="35" t="s">
        <v>608</v>
      </c>
      <c r="L122" s="35" t="s">
        <v>609</v>
      </c>
      <c r="M122" s="35" t="s">
        <v>598</v>
      </c>
      <c r="N122" s="35" t="s">
        <v>67</v>
      </c>
      <c r="O122" s="35" t="s">
        <v>604</v>
      </c>
      <c r="P122" s="35" t="s">
        <v>350</v>
      </c>
      <c r="Q122" s="35" t="s">
        <v>601</v>
      </c>
      <c r="R122" s="84"/>
      <c r="S122" s="84"/>
      <c r="T122" s="85">
        <v>1</v>
      </c>
      <c r="U122" s="85">
        <v>1</v>
      </c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>
        <v>2</v>
      </c>
      <c r="AS122" s="85">
        <v>2</v>
      </c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>
        <v>2</v>
      </c>
      <c r="BE122" s="85">
        <v>0</v>
      </c>
      <c r="BF122" s="86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6"/>
      <c r="EO122" s="85"/>
      <c r="EP122" s="85"/>
      <c r="EQ122" s="85"/>
      <c r="ER122" s="85"/>
      <c r="ES122" s="85"/>
      <c r="ET122" s="85"/>
      <c r="EU122" s="85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27"/>
      <c r="GQ122" s="27">
        <f t="shared" si="21"/>
        <v>1</v>
      </c>
      <c r="GR122" s="27">
        <f t="shared" si="22"/>
        <v>0</v>
      </c>
      <c r="GS122" s="27">
        <f t="shared" si="23"/>
        <v>0</v>
      </c>
      <c r="GT122" s="27">
        <f t="shared" si="24"/>
        <v>2</v>
      </c>
      <c r="GU122" s="27">
        <f t="shared" si="25"/>
        <v>2</v>
      </c>
      <c r="GV122" s="27">
        <f t="shared" si="26"/>
        <v>0</v>
      </c>
      <c r="GW122" s="27">
        <f t="shared" si="27"/>
        <v>0</v>
      </c>
      <c r="GX122" s="27">
        <f t="shared" si="28"/>
        <v>0</v>
      </c>
      <c r="GY122" s="27">
        <f t="shared" si="29"/>
        <v>0</v>
      </c>
      <c r="GZ122" s="27">
        <f t="shared" si="30"/>
        <v>5</v>
      </c>
      <c r="HA122" s="87" t="str">
        <f>IF(GZ122='Rregjistrimet 9 Vjeçare'!AJ122,"Mire","Gabim")</f>
        <v>Mire</v>
      </c>
      <c r="HB122" s="27">
        <f t="shared" si="31"/>
        <v>1</v>
      </c>
      <c r="HC122" s="27">
        <f t="shared" si="32"/>
        <v>0</v>
      </c>
      <c r="HD122" s="27">
        <f t="shared" si="41"/>
        <v>0</v>
      </c>
      <c r="HE122" s="27">
        <f t="shared" si="34"/>
        <v>2</v>
      </c>
      <c r="HF122" s="27">
        <f t="shared" si="35"/>
        <v>0</v>
      </c>
      <c r="HG122" s="27">
        <f t="shared" si="36"/>
        <v>0</v>
      </c>
      <c r="HH122" s="27">
        <f t="shared" si="37"/>
        <v>0</v>
      </c>
      <c r="HI122" s="27">
        <f t="shared" si="38"/>
        <v>0</v>
      </c>
      <c r="HJ122" s="27">
        <f t="shared" si="39"/>
        <v>0</v>
      </c>
      <c r="HK122" s="27">
        <f t="shared" si="40"/>
        <v>3</v>
      </c>
      <c r="HL122" s="87" t="str">
        <f>IF(HK122='Rregjistrimet 9 Vjeçare'!AK122,"Mire","Gabim")</f>
        <v>Mire</v>
      </c>
    </row>
    <row r="123" spans="1:220" ht="13.5" customHeight="1">
      <c r="A123" s="83" t="s">
        <v>77</v>
      </c>
      <c r="B123" s="35" t="s">
        <v>66</v>
      </c>
      <c r="C123" s="35"/>
      <c r="D123" s="35"/>
      <c r="E123" s="35" t="s">
        <v>353</v>
      </c>
      <c r="F123" s="77" t="s">
        <v>450</v>
      </c>
      <c r="G123" s="35" t="s">
        <v>78</v>
      </c>
      <c r="H123" s="35" t="s">
        <v>78</v>
      </c>
      <c r="I123" s="35" t="s">
        <v>575</v>
      </c>
      <c r="J123" s="35" t="s">
        <v>579</v>
      </c>
      <c r="K123" s="35" t="s">
        <v>608</v>
      </c>
      <c r="L123" s="35" t="s">
        <v>609</v>
      </c>
      <c r="M123" s="35" t="s">
        <v>598</v>
      </c>
      <c r="N123" s="35" t="s">
        <v>599</v>
      </c>
      <c r="O123" s="35" t="s">
        <v>600</v>
      </c>
      <c r="P123" s="35"/>
      <c r="Q123" s="35" t="s">
        <v>601</v>
      </c>
      <c r="R123" s="84"/>
      <c r="S123" s="84"/>
      <c r="T123" s="85">
        <v>23</v>
      </c>
      <c r="U123" s="85">
        <v>15</v>
      </c>
      <c r="V123" s="85"/>
      <c r="W123" s="85"/>
      <c r="X123" s="85"/>
      <c r="Y123" s="85"/>
      <c r="Z123" s="85">
        <v>15</v>
      </c>
      <c r="AA123" s="85">
        <v>9</v>
      </c>
      <c r="AB123" s="85"/>
      <c r="AC123" s="85"/>
      <c r="AD123" s="85"/>
      <c r="AE123" s="85"/>
      <c r="AF123" s="85">
        <v>5</v>
      </c>
      <c r="AG123" s="85">
        <v>3</v>
      </c>
      <c r="AH123" s="85">
        <v>15</v>
      </c>
      <c r="AI123" s="85">
        <v>5</v>
      </c>
      <c r="AJ123" s="85"/>
      <c r="AK123" s="85"/>
      <c r="AL123" s="85"/>
      <c r="AM123" s="85"/>
      <c r="AN123" s="85"/>
      <c r="AO123" s="85"/>
      <c r="AP123" s="85"/>
      <c r="AQ123" s="85"/>
      <c r="AR123" s="85">
        <v>12</v>
      </c>
      <c r="AS123" s="85">
        <v>6</v>
      </c>
      <c r="AT123" s="85"/>
      <c r="AU123" s="85"/>
      <c r="AV123" s="85"/>
      <c r="AW123" s="85"/>
      <c r="AX123" s="85"/>
      <c r="AY123" s="85"/>
      <c r="AZ123" s="85"/>
      <c r="BA123" s="85"/>
      <c r="BB123" s="85">
        <v>12</v>
      </c>
      <c r="BC123" s="85">
        <v>7</v>
      </c>
      <c r="BD123" s="85">
        <v>21</v>
      </c>
      <c r="BE123" s="85">
        <v>13</v>
      </c>
      <c r="BF123" s="86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>
        <v>4</v>
      </c>
      <c r="BQ123" s="85">
        <v>2</v>
      </c>
      <c r="BR123" s="85">
        <v>13</v>
      </c>
      <c r="BS123" s="85">
        <v>6</v>
      </c>
      <c r="BT123" s="85">
        <v>1</v>
      </c>
      <c r="BU123" s="85">
        <v>1</v>
      </c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>
        <v>3</v>
      </c>
      <c r="CG123" s="85">
        <v>1</v>
      </c>
      <c r="CH123" s="85">
        <v>23</v>
      </c>
      <c r="CI123" s="85">
        <v>10</v>
      </c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>
        <v>1</v>
      </c>
      <c r="CW123" s="85">
        <v>0</v>
      </c>
      <c r="CX123" s="85">
        <v>4</v>
      </c>
      <c r="CY123" s="85">
        <v>2</v>
      </c>
      <c r="CZ123" s="85">
        <v>30</v>
      </c>
      <c r="DA123" s="85">
        <v>17</v>
      </c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>
        <v>9</v>
      </c>
      <c r="DS123" s="85">
        <v>3</v>
      </c>
      <c r="DT123" s="85">
        <v>30</v>
      </c>
      <c r="DU123" s="85">
        <v>20</v>
      </c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>
        <v>1</v>
      </c>
      <c r="EK123" s="85">
        <v>0</v>
      </c>
      <c r="EL123" s="85">
        <v>11</v>
      </c>
      <c r="EM123" s="85">
        <v>3</v>
      </c>
      <c r="EN123" s="86"/>
      <c r="EO123" s="85"/>
      <c r="EP123" s="85"/>
      <c r="EQ123" s="85"/>
      <c r="ER123" s="85"/>
      <c r="ES123" s="85"/>
      <c r="ET123" s="85"/>
      <c r="EU123" s="85"/>
      <c r="EV123" s="86"/>
      <c r="EW123" s="86"/>
      <c r="EX123" s="86"/>
      <c r="EY123" s="86"/>
      <c r="EZ123" s="86"/>
      <c r="FA123" s="86"/>
      <c r="FB123" s="86"/>
      <c r="FC123" s="86"/>
      <c r="FD123" s="86">
        <v>1</v>
      </c>
      <c r="FE123" s="86">
        <v>0</v>
      </c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27"/>
      <c r="GQ123" s="27">
        <f t="shared" si="21"/>
        <v>23</v>
      </c>
      <c r="GR123" s="27">
        <f t="shared" si="22"/>
        <v>20</v>
      </c>
      <c r="GS123" s="27">
        <f t="shared" si="23"/>
        <v>15</v>
      </c>
      <c r="GT123" s="27">
        <f t="shared" si="24"/>
        <v>24</v>
      </c>
      <c r="GU123" s="27">
        <f t="shared" si="25"/>
        <v>25</v>
      </c>
      <c r="GV123" s="27">
        <f t="shared" si="26"/>
        <v>17</v>
      </c>
      <c r="GW123" s="27">
        <f t="shared" si="27"/>
        <v>28</v>
      </c>
      <c r="GX123" s="27">
        <f t="shared" si="28"/>
        <v>40</v>
      </c>
      <c r="GY123" s="27">
        <f t="shared" si="29"/>
        <v>42</v>
      </c>
      <c r="GZ123" s="27">
        <f t="shared" si="30"/>
        <v>234</v>
      </c>
      <c r="HA123" s="87" t="str">
        <f>IF(GZ123='Rregjistrimet 9 Vjeçare'!AJ123,"Mire","Gabim")</f>
        <v>Mire</v>
      </c>
      <c r="HB123" s="27">
        <f t="shared" si="31"/>
        <v>15</v>
      </c>
      <c r="HC123" s="27">
        <f t="shared" si="32"/>
        <v>12</v>
      </c>
      <c r="HD123" s="27">
        <f t="shared" si="41"/>
        <v>5</v>
      </c>
      <c r="HE123" s="27">
        <f t="shared" si="34"/>
        <v>13</v>
      </c>
      <c r="HF123" s="27">
        <f t="shared" si="35"/>
        <v>15</v>
      </c>
      <c r="HG123" s="27">
        <f t="shared" si="36"/>
        <v>7</v>
      </c>
      <c r="HH123" s="27">
        <f t="shared" si="37"/>
        <v>13</v>
      </c>
      <c r="HI123" s="27">
        <f t="shared" si="38"/>
        <v>20</v>
      </c>
      <c r="HJ123" s="27">
        <f t="shared" si="39"/>
        <v>23</v>
      </c>
      <c r="HK123" s="27">
        <f t="shared" si="40"/>
        <v>123</v>
      </c>
      <c r="HL123" s="87" t="str">
        <f>IF(HK123='Rregjistrimet 9 Vjeçare'!AK123,"Mire","Gabim")</f>
        <v>Mire</v>
      </c>
    </row>
    <row r="124" spans="1:220" ht="13.5" customHeight="1">
      <c r="A124" s="83" t="s">
        <v>77</v>
      </c>
      <c r="B124" s="35" t="s">
        <v>66</v>
      </c>
      <c r="C124" s="35"/>
      <c r="D124" s="35"/>
      <c r="E124" s="35" t="s">
        <v>354</v>
      </c>
      <c r="F124" s="77" t="s">
        <v>451</v>
      </c>
      <c r="G124" s="35" t="s">
        <v>78</v>
      </c>
      <c r="H124" s="35" t="s">
        <v>78</v>
      </c>
      <c r="I124" s="35" t="s">
        <v>575</v>
      </c>
      <c r="J124" s="35" t="s">
        <v>580</v>
      </c>
      <c r="K124" s="35" t="s">
        <v>608</v>
      </c>
      <c r="L124" s="35" t="s">
        <v>609</v>
      </c>
      <c r="M124" s="35" t="s">
        <v>598</v>
      </c>
      <c r="N124" s="35" t="s">
        <v>599</v>
      </c>
      <c r="O124" s="35" t="s">
        <v>600</v>
      </c>
      <c r="P124" s="35"/>
      <c r="Q124" s="35" t="s">
        <v>601</v>
      </c>
      <c r="R124" s="84"/>
      <c r="S124" s="84"/>
      <c r="T124" s="85">
        <v>1</v>
      </c>
      <c r="U124" s="85">
        <v>0</v>
      </c>
      <c r="V124" s="85"/>
      <c r="W124" s="85"/>
      <c r="X124" s="85">
        <v>1</v>
      </c>
      <c r="Y124" s="85">
        <v>0</v>
      </c>
      <c r="Z124" s="85">
        <v>1</v>
      </c>
      <c r="AA124" s="85">
        <v>0</v>
      </c>
      <c r="AB124" s="85"/>
      <c r="AC124" s="85"/>
      <c r="AD124" s="85"/>
      <c r="AE124" s="85"/>
      <c r="AF124" s="85"/>
      <c r="AG124" s="85"/>
      <c r="AH124" s="85">
        <v>8</v>
      </c>
      <c r="AI124" s="85">
        <v>1</v>
      </c>
      <c r="AJ124" s="85"/>
      <c r="AK124" s="85"/>
      <c r="AL124" s="85"/>
      <c r="AM124" s="85"/>
      <c r="AN124" s="85"/>
      <c r="AO124" s="85"/>
      <c r="AP124" s="85"/>
      <c r="AQ124" s="85"/>
      <c r="AR124" s="85">
        <v>4</v>
      </c>
      <c r="AS124" s="85">
        <v>1</v>
      </c>
      <c r="AT124" s="85">
        <v>5</v>
      </c>
      <c r="AU124" s="85">
        <v>0</v>
      </c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6">
        <v>7</v>
      </c>
      <c r="BG124" s="85">
        <v>3</v>
      </c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>
        <v>5</v>
      </c>
      <c r="BS124" s="85">
        <v>3</v>
      </c>
      <c r="BT124" s="85">
        <v>3</v>
      </c>
      <c r="BU124" s="85">
        <v>1</v>
      </c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>
        <v>4</v>
      </c>
      <c r="CI124" s="85">
        <v>1</v>
      </c>
      <c r="CJ124" s="85">
        <v>10</v>
      </c>
      <c r="CK124" s="85">
        <v>7</v>
      </c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>
        <v>3</v>
      </c>
      <c r="DA124" s="85">
        <v>3</v>
      </c>
      <c r="DB124" s="85">
        <v>9</v>
      </c>
      <c r="DC124" s="85">
        <v>5</v>
      </c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>
        <v>1</v>
      </c>
      <c r="DU124" s="85">
        <v>0</v>
      </c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>
        <v>1</v>
      </c>
      <c r="EK124" s="85">
        <v>0</v>
      </c>
      <c r="EL124" s="85"/>
      <c r="EM124" s="85"/>
      <c r="EN124" s="86"/>
      <c r="EO124" s="85"/>
      <c r="EP124" s="85"/>
      <c r="EQ124" s="85"/>
      <c r="ER124" s="85"/>
      <c r="ES124" s="85"/>
      <c r="ET124" s="85"/>
      <c r="EU124" s="85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27"/>
      <c r="GQ124" s="27">
        <f t="shared" si="21"/>
        <v>2</v>
      </c>
      <c r="GR124" s="27">
        <f t="shared" si="22"/>
        <v>1</v>
      </c>
      <c r="GS124" s="27">
        <f t="shared" si="23"/>
        <v>8</v>
      </c>
      <c r="GT124" s="27">
        <f t="shared" si="24"/>
        <v>4</v>
      </c>
      <c r="GU124" s="27">
        <f t="shared" si="25"/>
        <v>5</v>
      </c>
      <c r="GV124" s="27">
        <f t="shared" si="26"/>
        <v>12</v>
      </c>
      <c r="GW124" s="27">
        <f t="shared" si="27"/>
        <v>7</v>
      </c>
      <c r="GX124" s="27">
        <f t="shared" si="28"/>
        <v>14</v>
      </c>
      <c r="GY124" s="27">
        <f t="shared" si="29"/>
        <v>10</v>
      </c>
      <c r="GZ124" s="27">
        <f t="shared" si="30"/>
        <v>63</v>
      </c>
      <c r="HA124" s="87" t="str">
        <f>IF(GZ124='Rregjistrimet 9 Vjeçare'!AJ124,"Mire","Gabim")</f>
        <v>Mire</v>
      </c>
      <c r="HB124" s="27">
        <f t="shared" si="31"/>
        <v>0</v>
      </c>
      <c r="HC124" s="27">
        <f t="shared" si="32"/>
        <v>0</v>
      </c>
      <c r="HD124" s="27">
        <f t="shared" si="41"/>
        <v>1</v>
      </c>
      <c r="HE124" s="27">
        <f t="shared" si="34"/>
        <v>1</v>
      </c>
      <c r="HF124" s="27">
        <f t="shared" si="35"/>
        <v>0</v>
      </c>
      <c r="HG124" s="27">
        <f t="shared" si="36"/>
        <v>6</v>
      </c>
      <c r="HH124" s="27">
        <f t="shared" si="37"/>
        <v>2</v>
      </c>
      <c r="HI124" s="27">
        <f t="shared" si="38"/>
        <v>10</v>
      </c>
      <c r="HJ124" s="27">
        <f t="shared" si="39"/>
        <v>5</v>
      </c>
      <c r="HK124" s="27">
        <f t="shared" si="40"/>
        <v>25</v>
      </c>
      <c r="HL124" s="87" t="str">
        <f>IF(HK124='Rregjistrimet 9 Vjeçare'!AK124,"Mire","Gabim")</f>
        <v>Mire</v>
      </c>
    </row>
    <row r="125" spans="1:220" ht="13.5" customHeight="1">
      <c r="A125" s="83" t="s">
        <v>77</v>
      </c>
      <c r="B125" s="35" t="s">
        <v>66</v>
      </c>
      <c r="C125" s="35"/>
      <c r="D125" s="35"/>
      <c r="E125" s="35" t="s">
        <v>355</v>
      </c>
      <c r="F125" s="77" t="s">
        <v>451</v>
      </c>
      <c r="G125" s="35" t="s">
        <v>78</v>
      </c>
      <c r="H125" s="35" t="s">
        <v>78</v>
      </c>
      <c r="I125" s="35" t="s">
        <v>575</v>
      </c>
      <c r="J125" s="35" t="s">
        <v>581</v>
      </c>
      <c r="K125" s="35" t="s">
        <v>608</v>
      </c>
      <c r="L125" s="35" t="s">
        <v>609</v>
      </c>
      <c r="M125" s="35" t="s">
        <v>598</v>
      </c>
      <c r="N125" s="35" t="s">
        <v>67</v>
      </c>
      <c r="O125" s="35" t="s">
        <v>604</v>
      </c>
      <c r="P125" s="35" t="s">
        <v>355</v>
      </c>
      <c r="Q125" s="35" t="s">
        <v>601</v>
      </c>
      <c r="R125" s="84"/>
      <c r="S125" s="84"/>
      <c r="T125" s="85">
        <v>4</v>
      </c>
      <c r="U125" s="85">
        <v>0</v>
      </c>
      <c r="V125" s="85"/>
      <c r="W125" s="85"/>
      <c r="X125" s="85"/>
      <c r="Y125" s="85"/>
      <c r="Z125" s="85">
        <v>2</v>
      </c>
      <c r="AA125" s="85">
        <v>1</v>
      </c>
      <c r="AB125" s="85"/>
      <c r="AC125" s="85"/>
      <c r="AD125" s="85"/>
      <c r="AE125" s="85"/>
      <c r="AF125" s="85"/>
      <c r="AG125" s="85"/>
      <c r="AH125" s="85">
        <v>2</v>
      </c>
      <c r="AI125" s="85">
        <v>1</v>
      </c>
      <c r="AJ125" s="85">
        <v>1</v>
      </c>
      <c r="AK125" s="85">
        <v>0</v>
      </c>
      <c r="AL125" s="85"/>
      <c r="AM125" s="85"/>
      <c r="AN125" s="85"/>
      <c r="AO125" s="85"/>
      <c r="AP125" s="85"/>
      <c r="AQ125" s="85"/>
      <c r="AR125" s="85">
        <v>4</v>
      </c>
      <c r="AS125" s="85">
        <v>4</v>
      </c>
      <c r="AT125" s="85"/>
      <c r="AU125" s="85"/>
      <c r="AV125" s="85"/>
      <c r="AW125" s="85"/>
      <c r="AX125" s="85"/>
      <c r="AY125" s="85"/>
      <c r="AZ125" s="85"/>
      <c r="BA125" s="85"/>
      <c r="BB125" s="85">
        <v>2</v>
      </c>
      <c r="BC125" s="85">
        <v>1</v>
      </c>
      <c r="BD125" s="85">
        <v>4</v>
      </c>
      <c r="BE125" s="85">
        <v>2</v>
      </c>
      <c r="BF125" s="86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>
        <v>1</v>
      </c>
      <c r="BQ125" s="85">
        <v>1</v>
      </c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6"/>
      <c r="EO125" s="85"/>
      <c r="EP125" s="85"/>
      <c r="EQ125" s="85"/>
      <c r="ER125" s="85"/>
      <c r="ES125" s="85"/>
      <c r="ET125" s="85"/>
      <c r="EU125" s="85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27"/>
      <c r="GQ125" s="27">
        <f t="shared" si="21"/>
        <v>4</v>
      </c>
      <c r="GR125" s="27">
        <f t="shared" si="22"/>
        <v>2</v>
      </c>
      <c r="GS125" s="27">
        <f t="shared" si="23"/>
        <v>2</v>
      </c>
      <c r="GT125" s="27">
        <f t="shared" si="24"/>
        <v>7</v>
      </c>
      <c r="GU125" s="27">
        <f t="shared" si="25"/>
        <v>5</v>
      </c>
      <c r="GV125" s="27">
        <f t="shared" si="26"/>
        <v>0</v>
      </c>
      <c r="GW125" s="27">
        <f t="shared" si="27"/>
        <v>0</v>
      </c>
      <c r="GX125" s="27">
        <f t="shared" si="28"/>
        <v>0</v>
      </c>
      <c r="GY125" s="27">
        <f t="shared" si="29"/>
        <v>0</v>
      </c>
      <c r="GZ125" s="27">
        <f t="shared" si="30"/>
        <v>20</v>
      </c>
      <c r="HA125" s="87" t="str">
        <f>IF(GZ125='Rregjistrimet 9 Vjeçare'!AJ125,"Mire","Gabim")</f>
        <v>Mire</v>
      </c>
      <c r="HB125" s="27">
        <f t="shared" si="31"/>
        <v>0</v>
      </c>
      <c r="HC125" s="27">
        <f t="shared" si="32"/>
        <v>1</v>
      </c>
      <c r="HD125" s="27">
        <f t="shared" si="41"/>
        <v>1</v>
      </c>
      <c r="HE125" s="27">
        <f t="shared" si="34"/>
        <v>5</v>
      </c>
      <c r="HF125" s="27">
        <f t="shared" si="35"/>
        <v>3</v>
      </c>
      <c r="HG125" s="27">
        <f t="shared" si="36"/>
        <v>0</v>
      </c>
      <c r="HH125" s="27">
        <f t="shared" si="37"/>
        <v>0</v>
      </c>
      <c r="HI125" s="27">
        <f t="shared" si="38"/>
        <v>0</v>
      </c>
      <c r="HJ125" s="27">
        <f t="shared" si="39"/>
        <v>0</v>
      </c>
      <c r="HK125" s="27">
        <f t="shared" si="40"/>
        <v>10</v>
      </c>
      <c r="HL125" s="87" t="str">
        <f>IF(HK125='Rregjistrimet 9 Vjeçare'!AK125,"Mire","Gabim")</f>
        <v>Mire</v>
      </c>
    </row>
    <row r="126" spans="1:256" s="88" customFormat="1" ht="13.5" customHeight="1" thickBot="1">
      <c r="A126" s="83" t="s">
        <v>77</v>
      </c>
      <c r="B126" s="35" t="s">
        <v>66</v>
      </c>
      <c r="C126" s="35"/>
      <c r="D126" s="35"/>
      <c r="E126" s="35" t="s">
        <v>356</v>
      </c>
      <c r="F126" s="77" t="s">
        <v>452</v>
      </c>
      <c r="G126" s="35" t="s">
        <v>78</v>
      </c>
      <c r="H126" s="35" t="s">
        <v>78</v>
      </c>
      <c r="I126" s="35" t="s">
        <v>575</v>
      </c>
      <c r="J126" s="35" t="s">
        <v>582</v>
      </c>
      <c r="K126" s="35" t="s">
        <v>608</v>
      </c>
      <c r="L126" s="35" t="s">
        <v>609</v>
      </c>
      <c r="M126" s="35" t="s">
        <v>598</v>
      </c>
      <c r="N126" s="35" t="s">
        <v>599</v>
      </c>
      <c r="O126" s="35" t="s">
        <v>600</v>
      </c>
      <c r="P126" s="35"/>
      <c r="Q126" s="35" t="s">
        <v>601</v>
      </c>
      <c r="R126" s="84"/>
      <c r="S126" s="84"/>
      <c r="T126" s="85">
        <v>4</v>
      </c>
      <c r="U126" s="85">
        <v>3</v>
      </c>
      <c r="V126" s="85"/>
      <c r="W126" s="85"/>
      <c r="X126" s="85">
        <v>1</v>
      </c>
      <c r="Y126" s="85">
        <v>0</v>
      </c>
      <c r="Z126" s="85">
        <v>5</v>
      </c>
      <c r="AA126" s="85">
        <v>3</v>
      </c>
      <c r="AB126" s="85"/>
      <c r="AC126" s="85"/>
      <c r="AD126" s="85">
        <v>1</v>
      </c>
      <c r="AE126" s="85">
        <v>1</v>
      </c>
      <c r="AF126" s="85">
        <v>1</v>
      </c>
      <c r="AG126" s="85">
        <v>0</v>
      </c>
      <c r="AH126" s="85">
        <v>5</v>
      </c>
      <c r="AI126" s="85">
        <v>4</v>
      </c>
      <c r="AJ126" s="85"/>
      <c r="AK126" s="85"/>
      <c r="AL126" s="85"/>
      <c r="AM126" s="85"/>
      <c r="AN126" s="85"/>
      <c r="AO126" s="85"/>
      <c r="AP126" s="85">
        <v>3</v>
      </c>
      <c r="AQ126" s="85">
        <v>1</v>
      </c>
      <c r="AR126" s="85">
        <v>4</v>
      </c>
      <c r="AS126" s="85">
        <v>3</v>
      </c>
      <c r="AT126" s="85"/>
      <c r="AU126" s="85"/>
      <c r="AV126" s="85"/>
      <c r="AW126" s="85"/>
      <c r="AX126" s="85"/>
      <c r="AY126" s="85"/>
      <c r="AZ126" s="85"/>
      <c r="BA126" s="85"/>
      <c r="BB126" s="85">
        <v>1</v>
      </c>
      <c r="BC126" s="85">
        <v>0</v>
      </c>
      <c r="BD126" s="85">
        <v>7</v>
      </c>
      <c r="BE126" s="85">
        <v>4</v>
      </c>
      <c r="BF126" s="86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>
        <v>1</v>
      </c>
      <c r="BQ126" s="85">
        <v>0</v>
      </c>
      <c r="BR126" s="85">
        <v>7</v>
      </c>
      <c r="BS126" s="85">
        <v>4</v>
      </c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>
        <v>1</v>
      </c>
      <c r="CG126" s="85">
        <v>0</v>
      </c>
      <c r="CH126" s="85">
        <v>11</v>
      </c>
      <c r="CI126" s="85">
        <v>5</v>
      </c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>
        <v>3</v>
      </c>
      <c r="CY126" s="85">
        <v>1</v>
      </c>
      <c r="CZ126" s="85">
        <v>6</v>
      </c>
      <c r="DA126" s="85">
        <v>3</v>
      </c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>
        <v>2</v>
      </c>
      <c r="DS126" s="85">
        <v>1</v>
      </c>
      <c r="DT126" s="85">
        <v>12</v>
      </c>
      <c r="DU126" s="85">
        <v>5</v>
      </c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6"/>
      <c r="EO126" s="85"/>
      <c r="EP126" s="85"/>
      <c r="EQ126" s="85"/>
      <c r="ER126" s="85"/>
      <c r="ES126" s="85"/>
      <c r="ET126" s="85"/>
      <c r="EU126" s="85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27"/>
      <c r="GQ126" s="27">
        <f t="shared" si="21"/>
        <v>6</v>
      </c>
      <c r="GR126" s="27">
        <f t="shared" si="22"/>
        <v>6</v>
      </c>
      <c r="GS126" s="27">
        <f t="shared" si="23"/>
        <v>8</v>
      </c>
      <c r="GT126" s="27">
        <f t="shared" si="24"/>
        <v>5</v>
      </c>
      <c r="GU126" s="27">
        <f t="shared" si="25"/>
        <v>8</v>
      </c>
      <c r="GV126" s="27">
        <f t="shared" si="26"/>
        <v>8</v>
      </c>
      <c r="GW126" s="27">
        <f t="shared" si="27"/>
        <v>14</v>
      </c>
      <c r="GX126" s="27">
        <f t="shared" si="28"/>
        <v>8</v>
      </c>
      <c r="GY126" s="27">
        <f t="shared" si="29"/>
        <v>12</v>
      </c>
      <c r="GZ126" s="27">
        <f t="shared" si="30"/>
        <v>75</v>
      </c>
      <c r="HA126" s="87" t="str">
        <f>IF(GZ126='Rregjistrimet 9 Vjeçare'!AJ126,"Mire","Gabim")</f>
        <v>Mire</v>
      </c>
      <c r="HB126" s="27">
        <f t="shared" si="31"/>
        <v>4</v>
      </c>
      <c r="HC126" s="27">
        <f t="shared" si="32"/>
        <v>3</v>
      </c>
      <c r="HD126" s="27">
        <f t="shared" si="41"/>
        <v>5</v>
      </c>
      <c r="HE126" s="27">
        <f t="shared" si="34"/>
        <v>3</v>
      </c>
      <c r="HF126" s="27">
        <f t="shared" si="35"/>
        <v>4</v>
      </c>
      <c r="HG126" s="27">
        <f t="shared" si="36"/>
        <v>4</v>
      </c>
      <c r="HH126" s="27">
        <f t="shared" si="37"/>
        <v>6</v>
      </c>
      <c r="HI126" s="27">
        <f t="shared" si="38"/>
        <v>4</v>
      </c>
      <c r="HJ126" s="27">
        <f t="shared" si="39"/>
        <v>5</v>
      </c>
      <c r="HK126" s="27">
        <f t="shared" si="40"/>
        <v>38</v>
      </c>
      <c r="HL126" s="87" t="str">
        <f>IF(HK126='Rregjistrimet 9 Vjeçare'!AK126,"Mire","Gabim")</f>
        <v>Mire</v>
      </c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20" ht="13.5" customHeight="1">
      <c r="A127" s="83" t="s">
        <v>77</v>
      </c>
      <c r="B127" s="35" t="s">
        <v>66</v>
      </c>
      <c r="C127" s="35"/>
      <c r="D127" s="35"/>
      <c r="E127" s="35" t="s">
        <v>357</v>
      </c>
      <c r="F127" s="77" t="s">
        <v>453</v>
      </c>
      <c r="G127" s="35" t="s">
        <v>78</v>
      </c>
      <c r="H127" s="35" t="s">
        <v>78</v>
      </c>
      <c r="I127" s="35" t="s">
        <v>583</v>
      </c>
      <c r="J127" s="35" t="s">
        <v>584</v>
      </c>
      <c r="K127" s="35" t="s">
        <v>608</v>
      </c>
      <c r="L127" s="35" t="s">
        <v>609</v>
      </c>
      <c r="M127" s="35" t="s">
        <v>598</v>
      </c>
      <c r="N127" s="35" t="s">
        <v>605</v>
      </c>
      <c r="O127" s="35" t="s">
        <v>614</v>
      </c>
      <c r="P127" s="35"/>
      <c r="Q127" s="35" t="s">
        <v>601</v>
      </c>
      <c r="R127" s="84"/>
      <c r="S127" s="84"/>
      <c r="T127" s="85">
        <v>18</v>
      </c>
      <c r="U127" s="85">
        <v>7</v>
      </c>
      <c r="V127" s="85"/>
      <c r="W127" s="85"/>
      <c r="X127" s="85"/>
      <c r="Y127" s="85"/>
      <c r="Z127" s="85">
        <v>21</v>
      </c>
      <c r="AA127" s="85">
        <v>8</v>
      </c>
      <c r="AB127" s="85"/>
      <c r="AC127" s="85"/>
      <c r="AD127" s="85"/>
      <c r="AE127" s="85"/>
      <c r="AF127" s="85"/>
      <c r="AG127" s="85"/>
      <c r="AH127" s="85">
        <v>21</v>
      </c>
      <c r="AI127" s="85">
        <v>11</v>
      </c>
      <c r="AJ127" s="85"/>
      <c r="AK127" s="85"/>
      <c r="AL127" s="85"/>
      <c r="AM127" s="85"/>
      <c r="AN127" s="85"/>
      <c r="AO127" s="85"/>
      <c r="AP127" s="85"/>
      <c r="AQ127" s="85"/>
      <c r="AR127" s="85">
        <v>30</v>
      </c>
      <c r="AS127" s="85">
        <v>15</v>
      </c>
      <c r="AT127" s="85"/>
      <c r="AU127" s="85"/>
      <c r="AV127" s="85"/>
      <c r="AW127" s="85"/>
      <c r="AX127" s="85"/>
      <c r="AY127" s="85"/>
      <c r="AZ127" s="85"/>
      <c r="BA127" s="85"/>
      <c r="BB127" s="85">
        <v>4</v>
      </c>
      <c r="BC127" s="85">
        <v>1</v>
      </c>
      <c r="BD127" s="85">
        <v>32</v>
      </c>
      <c r="BE127" s="85">
        <v>14</v>
      </c>
      <c r="BF127" s="86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>
        <v>3</v>
      </c>
      <c r="BQ127" s="85">
        <v>1</v>
      </c>
      <c r="BR127" s="85">
        <v>50</v>
      </c>
      <c r="BS127" s="85">
        <v>20</v>
      </c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>
        <v>1</v>
      </c>
      <c r="CG127" s="85">
        <v>1</v>
      </c>
      <c r="CH127" s="85">
        <v>55</v>
      </c>
      <c r="CI127" s="85">
        <v>25</v>
      </c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>
        <v>2</v>
      </c>
      <c r="CY127" s="85">
        <v>1</v>
      </c>
      <c r="CZ127" s="85">
        <v>60</v>
      </c>
      <c r="DA127" s="85">
        <v>30</v>
      </c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>
        <v>2</v>
      </c>
      <c r="DS127" s="85">
        <v>0</v>
      </c>
      <c r="DT127" s="85">
        <v>55</v>
      </c>
      <c r="DU127" s="85">
        <v>33</v>
      </c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>
        <v>2</v>
      </c>
      <c r="EM127" s="85">
        <v>1</v>
      </c>
      <c r="EN127" s="86"/>
      <c r="EO127" s="85"/>
      <c r="EP127" s="85"/>
      <c r="EQ127" s="85"/>
      <c r="ER127" s="85"/>
      <c r="ES127" s="85"/>
      <c r="ET127" s="85"/>
      <c r="EU127" s="85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27"/>
      <c r="GQ127" s="27">
        <f t="shared" si="21"/>
        <v>18</v>
      </c>
      <c r="GR127" s="27">
        <f t="shared" si="22"/>
        <v>21</v>
      </c>
      <c r="GS127" s="27">
        <f t="shared" si="23"/>
        <v>21</v>
      </c>
      <c r="GT127" s="27">
        <f t="shared" si="24"/>
        <v>34</v>
      </c>
      <c r="GU127" s="27">
        <f t="shared" si="25"/>
        <v>35</v>
      </c>
      <c r="GV127" s="27">
        <f t="shared" si="26"/>
        <v>51</v>
      </c>
      <c r="GW127" s="27">
        <f t="shared" si="27"/>
        <v>57</v>
      </c>
      <c r="GX127" s="27">
        <f t="shared" si="28"/>
        <v>62</v>
      </c>
      <c r="GY127" s="27">
        <f t="shared" si="29"/>
        <v>57</v>
      </c>
      <c r="GZ127" s="27">
        <f t="shared" si="30"/>
        <v>356</v>
      </c>
      <c r="HA127" s="87" t="str">
        <f>IF(GZ127='Rregjistrimet 9 Vjeçare'!AJ127,"Mire","Gabim")</f>
        <v>Mire</v>
      </c>
      <c r="HB127" s="27">
        <f t="shared" si="31"/>
        <v>7</v>
      </c>
      <c r="HC127" s="27">
        <f t="shared" si="32"/>
        <v>8</v>
      </c>
      <c r="HD127" s="27">
        <f t="shared" si="41"/>
        <v>11</v>
      </c>
      <c r="HE127" s="27">
        <f t="shared" si="34"/>
        <v>16</v>
      </c>
      <c r="HF127" s="27">
        <f t="shared" si="35"/>
        <v>15</v>
      </c>
      <c r="HG127" s="27">
        <f t="shared" si="36"/>
        <v>21</v>
      </c>
      <c r="HH127" s="27">
        <f t="shared" si="37"/>
        <v>26</v>
      </c>
      <c r="HI127" s="27">
        <f t="shared" si="38"/>
        <v>30</v>
      </c>
      <c r="HJ127" s="27">
        <f t="shared" si="39"/>
        <v>34</v>
      </c>
      <c r="HK127" s="27">
        <f t="shared" si="40"/>
        <v>168</v>
      </c>
      <c r="HL127" s="87" t="str">
        <f>IF(HK127='Rregjistrimet 9 Vjeçare'!AK127,"Mire","Gabim")</f>
        <v>Mire</v>
      </c>
    </row>
    <row r="128" spans="1:220" ht="13.5" customHeight="1">
      <c r="A128" s="83" t="s">
        <v>77</v>
      </c>
      <c r="B128" s="35" t="s">
        <v>66</v>
      </c>
      <c r="C128" s="35"/>
      <c r="D128" s="35"/>
      <c r="E128" s="35" t="s">
        <v>358</v>
      </c>
      <c r="F128" s="77" t="s">
        <v>453</v>
      </c>
      <c r="G128" s="35" t="s">
        <v>78</v>
      </c>
      <c r="H128" s="35" t="s">
        <v>78</v>
      </c>
      <c r="I128" s="35" t="s">
        <v>583</v>
      </c>
      <c r="J128" s="35" t="s">
        <v>585</v>
      </c>
      <c r="K128" s="35" t="s">
        <v>608</v>
      </c>
      <c r="L128" s="35" t="s">
        <v>609</v>
      </c>
      <c r="M128" s="35" t="s">
        <v>598</v>
      </c>
      <c r="N128" s="35" t="s">
        <v>67</v>
      </c>
      <c r="O128" s="35" t="s">
        <v>604</v>
      </c>
      <c r="P128" s="35" t="s">
        <v>357</v>
      </c>
      <c r="Q128" s="35" t="s">
        <v>601</v>
      </c>
      <c r="R128" s="84"/>
      <c r="S128" s="84"/>
      <c r="T128" s="85">
        <v>4</v>
      </c>
      <c r="U128" s="85">
        <v>3</v>
      </c>
      <c r="V128" s="85"/>
      <c r="W128" s="85"/>
      <c r="X128" s="85"/>
      <c r="Y128" s="85"/>
      <c r="Z128" s="85">
        <v>4</v>
      </c>
      <c r="AA128" s="85">
        <v>0</v>
      </c>
      <c r="AB128" s="85"/>
      <c r="AC128" s="85"/>
      <c r="AD128" s="85"/>
      <c r="AE128" s="85"/>
      <c r="AF128" s="85"/>
      <c r="AG128" s="85"/>
      <c r="AH128" s="85">
        <v>2</v>
      </c>
      <c r="AI128" s="85">
        <v>1</v>
      </c>
      <c r="AJ128" s="85"/>
      <c r="AK128" s="85"/>
      <c r="AL128" s="85"/>
      <c r="AM128" s="85"/>
      <c r="AN128" s="85"/>
      <c r="AO128" s="85"/>
      <c r="AP128" s="85"/>
      <c r="AQ128" s="85"/>
      <c r="AR128" s="85">
        <v>2</v>
      </c>
      <c r="AS128" s="85">
        <v>2</v>
      </c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>
        <v>4</v>
      </c>
      <c r="BE128" s="85">
        <v>2</v>
      </c>
      <c r="BF128" s="86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6"/>
      <c r="EO128" s="85"/>
      <c r="EP128" s="85"/>
      <c r="EQ128" s="85"/>
      <c r="ER128" s="85"/>
      <c r="ES128" s="85"/>
      <c r="ET128" s="85"/>
      <c r="EU128" s="85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27"/>
      <c r="GQ128" s="27">
        <f t="shared" si="21"/>
        <v>4</v>
      </c>
      <c r="GR128" s="27">
        <f t="shared" si="22"/>
        <v>4</v>
      </c>
      <c r="GS128" s="27">
        <f t="shared" si="23"/>
        <v>2</v>
      </c>
      <c r="GT128" s="27">
        <f t="shared" si="24"/>
        <v>2</v>
      </c>
      <c r="GU128" s="27">
        <f t="shared" si="25"/>
        <v>4</v>
      </c>
      <c r="GV128" s="27">
        <f t="shared" si="26"/>
        <v>0</v>
      </c>
      <c r="GW128" s="27">
        <f t="shared" si="27"/>
        <v>0</v>
      </c>
      <c r="GX128" s="27">
        <f t="shared" si="28"/>
        <v>0</v>
      </c>
      <c r="GY128" s="27">
        <f t="shared" si="29"/>
        <v>0</v>
      </c>
      <c r="GZ128" s="27">
        <f t="shared" si="30"/>
        <v>16</v>
      </c>
      <c r="HA128" s="87" t="str">
        <f>IF(GZ128='Rregjistrimet 9 Vjeçare'!AJ128,"Mire","Gabim")</f>
        <v>Mire</v>
      </c>
      <c r="HB128" s="27">
        <f t="shared" si="31"/>
        <v>3</v>
      </c>
      <c r="HC128" s="27">
        <f t="shared" si="32"/>
        <v>0</v>
      </c>
      <c r="HD128" s="27">
        <f t="shared" si="41"/>
        <v>1</v>
      </c>
      <c r="HE128" s="27">
        <f t="shared" si="34"/>
        <v>2</v>
      </c>
      <c r="HF128" s="27">
        <f t="shared" si="35"/>
        <v>2</v>
      </c>
      <c r="HG128" s="27">
        <f t="shared" si="36"/>
        <v>0</v>
      </c>
      <c r="HH128" s="27">
        <f t="shared" si="37"/>
        <v>0</v>
      </c>
      <c r="HI128" s="27">
        <f t="shared" si="38"/>
        <v>0</v>
      </c>
      <c r="HJ128" s="27">
        <f t="shared" si="39"/>
        <v>0</v>
      </c>
      <c r="HK128" s="27">
        <f t="shared" si="40"/>
        <v>8</v>
      </c>
      <c r="HL128" s="87" t="str">
        <f>IF(HK128='Rregjistrimet 9 Vjeçare'!AK128,"Mire","Gabim")</f>
        <v>Mire</v>
      </c>
    </row>
    <row r="129" spans="1:220" ht="13.5" customHeight="1">
      <c r="A129" s="83" t="s">
        <v>77</v>
      </c>
      <c r="B129" s="35" t="s">
        <v>66</v>
      </c>
      <c r="C129" s="35"/>
      <c r="D129" s="35"/>
      <c r="E129" s="35" t="s">
        <v>359</v>
      </c>
      <c r="F129" s="77" t="s">
        <v>453</v>
      </c>
      <c r="G129" s="35" t="s">
        <v>78</v>
      </c>
      <c r="H129" s="35" t="s">
        <v>78</v>
      </c>
      <c r="I129" s="35" t="s">
        <v>583</v>
      </c>
      <c r="J129" s="35" t="s">
        <v>586</v>
      </c>
      <c r="K129" s="35" t="s">
        <v>608</v>
      </c>
      <c r="L129" s="35" t="s">
        <v>609</v>
      </c>
      <c r="M129" s="35" t="s">
        <v>598</v>
      </c>
      <c r="N129" s="35" t="s">
        <v>67</v>
      </c>
      <c r="O129" s="35" t="s">
        <v>604</v>
      </c>
      <c r="P129" s="35" t="s">
        <v>357</v>
      </c>
      <c r="Q129" s="35" t="s">
        <v>601</v>
      </c>
      <c r="R129" s="84"/>
      <c r="S129" s="84"/>
      <c r="T129" s="85">
        <v>3</v>
      </c>
      <c r="U129" s="85">
        <v>1</v>
      </c>
      <c r="V129" s="85"/>
      <c r="W129" s="85"/>
      <c r="X129" s="85"/>
      <c r="Y129" s="85"/>
      <c r="Z129" s="85">
        <v>4</v>
      </c>
      <c r="AA129" s="85">
        <v>2</v>
      </c>
      <c r="AB129" s="85"/>
      <c r="AC129" s="85"/>
      <c r="AD129" s="85"/>
      <c r="AE129" s="85"/>
      <c r="AF129" s="85"/>
      <c r="AG129" s="85"/>
      <c r="AH129" s="85">
        <v>7</v>
      </c>
      <c r="AI129" s="85">
        <v>7</v>
      </c>
      <c r="AJ129" s="85"/>
      <c r="AK129" s="85"/>
      <c r="AL129" s="85"/>
      <c r="AM129" s="85"/>
      <c r="AN129" s="85"/>
      <c r="AO129" s="85"/>
      <c r="AP129" s="85">
        <v>1</v>
      </c>
      <c r="AQ129" s="85">
        <v>0</v>
      </c>
      <c r="AR129" s="85">
        <v>5</v>
      </c>
      <c r="AS129" s="85">
        <v>3</v>
      </c>
      <c r="AT129" s="85"/>
      <c r="AU129" s="85"/>
      <c r="AV129" s="85"/>
      <c r="AW129" s="85"/>
      <c r="AX129" s="85"/>
      <c r="AY129" s="85"/>
      <c r="AZ129" s="85"/>
      <c r="BA129" s="85"/>
      <c r="BB129" s="85">
        <v>1</v>
      </c>
      <c r="BC129" s="85">
        <v>0</v>
      </c>
      <c r="BD129" s="85"/>
      <c r="BE129" s="85"/>
      <c r="BF129" s="86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>
        <v>4</v>
      </c>
      <c r="BQ129" s="85">
        <v>3</v>
      </c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6"/>
      <c r="EO129" s="85"/>
      <c r="EP129" s="85"/>
      <c r="EQ129" s="85"/>
      <c r="ER129" s="85"/>
      <c r="ES129" s="85"/>
      <c r="ET129" s="85"/>
      <c r="EU129" s="85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27"/>
      <c r="GQ129" s="27">
        <f t="shared" si="21"/>
        <v>3</v>
      </c>
      <c r="GR129" s="27">
        <f t="shared" si="22"/>
        <v>4</v>
      </c>
      <c r="GS129" s="27">
        <f t="shared" si="23"/>
        <v>8</v>
      </c>
      <c r="GT129" s="27">
        <f t="shared" si="24"/>
        <v>6</v>
      </c>
      <c r="GU129" s="27">
        <f t="shared" si="25"/>
        <v>4</v>
      </c>
      <c r="GV129" s="27">
        <f t="shared" si="26"/>
        <v>0</v>
      </c>
      <c r="GW129" s="27">
        <f t="shared" si="27"/>
        <v>0</v>
      </c>
      <c r="GX129" s="27">
        <f t="shared" si="28"/>
        <v>0</v>
      </c>
      <c r="GY129" s="27">
        <f t="shared" si="29"/>
        <v>0</v>
      </c>
      <c r="GZ129" s="27">
        <f t="shared" si="30"/>
        <v>25</v>
      </c>
      <c r="HA129" s="87" t="str">
        <f>IF(GZ129='Rregjistrimet 9 Vjeçare'!AJ129,"Mire","Gabim")</f>
        <v>Mire</v>
      </c>
      <c r="HB129" s="27">
        <f t="shared" si="31"/>
        <v>1</v>
      </c>
      <c r="HC129" s="27">
        <f t="shared" si="32"/>
        <v>2</v>
      </c>
      <c r="HD129" s="27">
        <f t="shared" si="41"/>
        <v>7</v>
      </c>
      <c r="HE129" s="27">
        <f t="shared" si="34"/>
        <v>3</v>
      </c>
      <c r="HF129" s="27">
        <f t="shared" si="35"/>
        <v>3</v>
      </c>
      <c r="HG129" s="27">
        <f t="shared" si="36"/>
        <v>0</v>
      </c>
      <c r="HH129" s="27">
        <f t="shared" si="37"/>
        <v>0</v>
      </c>
      <c r="HI129" s="27">
        <f t="shared" si="38"/>
        <v>0</v>
      </c>
      <c r="HJ129" s="27">
        <f t="shared" si="39"/>
        <v>0</v>
      </c>
      <c r="HK129" s="27">
        <f t="shared" si="40"/>
        <v>16</v>
      </c>
      <c r="HL129" s="87" t="str">
        <f>IF(HK129='Rregjistrimet 9 Vjeçare'!AK129,"Mire","Gabim")</f>
        <v>Mire</v>
      </c>
    </row>
    <row r="130" spans="1:220" ht="13.5" customHeight="1">
      <c r="A130" s="83" t="s">
        <v>77</v>
      </c>
      <c r="B130" s="35" t="s">
        <v>66</v>
      </c>
      <c r="C130" s="35"/>
      <c r="D130" s="35"/>
      <c r="E130" s="35" t="s">
        <v>360</v>
      </c>
      <c r="F130" s="77" t="s">
        <v>453</v>
      </c>
      <c r="G130" s="35" t="s">
        <v>78</v>
      </c>
      <c r="H130" s="35" t="s">
        <v>78</v>
      </c>
      <c r="I130" s="35" t="s">
        <v>583</v>
      </c>
      <c r="J130" s="35" t="s">
        <v>587</v>
      </c>
      <c r="K130" s="35" t="s">
        <v>608</v>
      </c>
      <c r="L130" s="35" t="s">
        <v>609</v>
      </c>
      <c r="M130" s="35" t="s">
        <v>598</v>
      </c>
      <c r="N130" s="35" t="s">
        <v>67</v>
      </c>
      <c r="O130" s="35" t="s">
        <v>604</v>
      </c>
      <c r="P130" s="35" t="s">
        <v>357</v>
      </c>
      <c r="Q130" s="35" t="s">
        <v>601</v>
      </c>
      <c r="R130" s="84"/>
      <c r="S130" s="84"/>
      <c r="T130" s="85">
        <v>4</v>
      </c>
      <c r="U130" s="85">
        <v>1</v>
      </c>
      <c r="V130" s="85"/>
      <c r="W130" s="85"/>
      <c r="X130" s="85"/>
      <c r="Y130" s="85"/>
      <c r="Z130" s="85">
        <v>3</v>
      </c>
      <c r="AA130" s="85">
        <v>1</v>
      </c>
      <c r="AB130" s="85"/>
      <c r="AC130" s="85"/>
      <c r="AD130" s="85"/>
      <c r="AE130" s="85"/>
      <c r="AF130" s="85"/>
      <c r="AG130" s="85"/>
      <c r="AH130" s="85">
        <v>3</v>
      </c>
      <c r="AI130" s="85">
        <v>1</v>
      </c>
      <c r="AJ130" s="85"/>
      <c r="AK130" s="85"/>
      <c r="AL130" s="85"/>
      <c r="AM130" s="85"/>
      <c r="AN130" s="85"/>
      <c r="AO130" s="85"/>
      <c r="AP130" s="85"/>
      <c r="AQ130" s="85"/>
      <c r="AR130" s="85">
        <v>7</v>
      </c>
      <c r="AS130" s="85">
        <v>3</v>
      </c>
      <c r="AT130" s="85"/>
      <c r="AU130" s="85"/>
      <c r="AV130" s="85"/>
      <c r="AW130" s="85"/>
      <c r="AX130" s="85"/>
      <c r="AY130" s="85"/>
      <c r="AZ130" s="85"/>
      <c r="BA130" s="85"/>
      <c r="BB130" s="85">
        <v>3</v>
      </c>
      <c r="BC130" s="85">
        <v>0</v>
      </c>
      <c r="BD130" s="85">
        <v>2</v>
      </c>
      <c r="BE130" s="85">
        <v>1</v>
      </c>
      <c r="BF130" s="86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6"/>
      <c r="EO130" s="85"/>
      <c r="EP130" s="85"/>
      <c r="EQ130" s="85"/>
      <c r="ER130" s="85"/>
      <c r="ES130" s="85"/>
      <c r="ET130" s="85"/>
      <c r="EU130" s="85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27"/>
      <c r="GQ130" s="27">
        <f t="shared" si="21"/>
        <v>4</v>
      </c>
      <c r="GR130" s="27">
        <f t="shared" si="22"/>
        <v>3</v>
      </c>
      <c r="GS130" s="27">
        <f t="shared" si="23"/>
        <v>3</v>
      </c>
      <c r="GT130" s="27">
        <f t="shared" si="24"/>
        <v>10</v>
      </c>
      <c r="GU130" s="27">
        <f t="shared" si="25"/>
        <v>2</v>
      </c>
      <c r="GV130" s="27">
        <f t="shared" si="26"/>
        <v>0</v>
      </c>
      <c r="GW130" s="27">
        <f t="shared" si="27"/>
        <v>0</v>
      </c>
      <c r="GX130" s="27">
        <f t="shared" si="28"/>
        <v>0</v>
      </c>
      <c r="GY130" s="27">
        <f t="shared" si="29"/>
        <v>0</v>
      </c>
      <c r="GZ130" s="27">
        <f t="shared" si="30"/>
        <v>22</v>
      </c>
      <c r="HA130" s="87" t="str">
        <f>IF(GZ130='Rregjistrimet 9 Vjeçare'!AJ130,"Mire","Gabim")</f>
        <v>Mire</v>
      </c>
      <c r="HB130" s="27">
        <f t="shared" si="31"/>
        <v>1</v>
      </c>
      <c r="HC130" s="27">
        <f t="shared" si="32"/>
        <v>1</v>
      </c>
      <c r="HD130" s="27">
        <f t="shared" si="41"/>
        <v>1</v>
      </c>
      <c r="HE130" s="27">
        <f t="shared" si="34"/>
        <v>3</v>
      </c>
      <c r="HF130" s="27">
        <f t="shared" si="35"/>
        <v>1</v>
      </c>
      <c r="HG130" s="27">
        <f t="shared" si="36"/>
        <v>0</v>
      </c>
      <c r="HH130" s="27">
        <f t="shared" si="37"/>
        <v>0</v>
      </c>
      <c r="HI130" s="27">
        <f t="shared" si="38"/>
        <v>0</v>
      </c>
      <c r="HJ130" s="27">
        <f t="shared" si="39"/>
        <v>0</v>
      </c>
      <c r="HK130" s="27">
        <f t="shared" si="40"/>
        <v>7</v>
      </c>
      <c r="HL130" s="87" t="str">
        <f>IF(HK130='Rregjistrimet 9 Vjeçare'!AK130,"Mire","Gabim")</f>
        <v>Mire</v>
      </c>
    </row>
    <row r="131" spans="1:220" ht="13.5" customHeight="1">
      <c r="A131" s="83" t="s">
        <v>77</v>
      </c>
      <c r="B131" s="35" t="s">
        <v>66</v>
      </c>
      <c r="C131" s="35"/>
      <c r="D131" s="35"/>
      <c r="E131" s="35" t="s">
        <v>361</v>
      </c>
      <c r="F131" s="77" t="s">
        <v>453</v>
      </c>
      <c r="G131" s="35" t="s">
        <v>78</v>
      </c>
      <c r="H131" s="35" t="s">
        <v>78</v>
      </c>
      <c r="I131" s="35" t="s">
        <v>583</v>
      </c>
      <c r="J131" s="35" t="s">
        <v>588</v>
      </c>
      <c r="K131" s="35" t="s">
        <v>608</v>
      </c>
      <c r="L131" s="35" t="s">
        <v>609</v>
      </c>
      <c r="M131" s="35" t="s">
        <v>598</v>
      </c>
      <c r="N131" s="35" t="s">
        <v>67</v>
      </c>
      <c r="O131" s="35" t="s">
        <v>604</v>
      </c>
      <c r="P131" s="35" t="s">
        <v>357</v>
      </c>
      <c r="Q131" s="35" t="s">
        <v>601</v>
      </c>
      <c r="R131" s="84"/>
      <c r="S131" s="84"/>
      <c r="T131" s="85">
        <v>3</v>
      </c>
      <c r="U131" s="85">
        <v>1</v>
      </c>
      <c r="V131" s="85"/>
      <c r="W131" s="85"/>
      <c r="X131" s="85">
        <v>1</v>
      </c>
      <c r="Y131" s="85">
        <v>0</v>
      </c>
      <c r="Z131" s="85">
        <v>2</v>
      </c>
      <c r="AA131" s="85">
        <v>2</v>
      </c>
      <c r="AB131" s="85"/>
      <c r="AC131" s="85"/>
      <c r="AD131" s="85"/>
      <c r="AE131" s="85"/>
      <c r="AF131" s="85"/>
      <c r="AG131" s="85"/>
      <c r="AH131" s="85">
        <v>3</v>
      </c>
      <c r="AI131" s="85">
        <v>1</v>
      </c>
      <c r="AJ131" s="85"/>
      <c r="AK131" s="85"/>
      <c r="AL131" s="85"/>
      <c r="AM131" s="85"/>
      <c r="AN131" s="85"/>
      <c r="AO131" s="85"/>
      <c r="AP131" s="85"/>
      <c r="AQ131" s="85"/>
      <c r="AR131" s="85">
        <v>6</v>
      </c>
      <c r="AS131" s="85">
        <v>1</v>
      </c>
      <c r="AT131" s="85"/>
      <c r="AU131" s="85"/>
      <c r="AV131" s="85"/>
      <c r="AW131" s="85"/>
      <c r="AX131" s="85"/>
      <c r="AY131" s="85"/>
      <c r="AZ131" s="85"/>
      <c r="BA131" s="85"/>
      <c r="BB131" s="85">
        <v>2</v>
      </c>
      <c r="BC131" s="85">
        <v>0</v>
      </c>
      <c r="BD131" s="85">
        <v>5</v>
      </c>
      <c r="BE131" s="85">
        <v>2</v>
      </c>
      <c r="BF131" s="86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>
        <v>2</v>
      </c>
      <c r="BQ131" s="85">
        <v>0</v>
      </c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6"/>
      <c r="EO131" s="85"/>
      <c r="EP131" s="85"/>
      <c r="EQ131" s="85"/>
      <c r="ER131" s="85"/>
      <c r="ES131" s="85"/>
      <c r="ET131" s="85"/>
      <c r="EU131" s="85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27"/>
      <c r="GQ131" s="27">
        <f aca="true" t="shared" si="42" ref="GQ131:GQ150">R131+T131+X131+AD131+AL131+AV131+BH131+BV131+CL131+DD131+DV131+EN131+FF131+FX131</f>
        <v>4</v>
      </c>
      <c r="GR131" s="27">
        <f aca="true" t="shared" si="43" ref="GR131:GR150">SUM(V131,Z131,AF131,AN131,AX131,BJ131,BX131,CN131,DF131,DX131,EP131,FH131,FZ131)</f>
        <v>2</v>
      </c>
      <c r="GS131" s="27">
        <f aca="true" t="shared" si="44" ref="GS131:GS150">SUM(AB131,AH131,AP131,AZ131,BL131,BZ131,CP131,DH131,DZ131,ER131,FJ131,GB131)</f>
        <v>3</v>
      </c>
      <c r="GT131" s="27">
        <f aca="true" t="shared" si="45" ref="GT131:GT150">SUM(AJ131,AR131,BB131,BN131,CB131,CR131,DJ131,EB131,ET131,FL131,GD131)</f>
        <v>8</v>
      </c>
      <c r="GU131" s="27">
        <f aca="true" t="shared" si="46" ref="GU131:GU150">SUM(AT131,BD131,BP131,CD131,CT131,DL131,ED131,EV131,FN131,GF131)</f>
        <v>7</v>
      </c>
      <c r="GV131" s="27">
        <f aca="true" t="shared" si="47" ref="GV131:GV150">SUM(BF131,BR131,CF131,CV131,DN131,EF131,EX131,FP131,GH131)</f>
        <v>0</v>
      </c>
      <c r="GW131" s="27">
        <f aca="true" t="shared" si="48" ref="GW131:GW150">SUM(BT131,CH131,CX131,DP131,EH131,EZ131,FR131,GJ131)</f>
        <v>0</v>
      </c>
      <c r="GX131" s="27">
        <f aca="true" t="shared" si="49" ref="GX131:GX150">SUM(CJ131,CZ131,DR131,EJ131,FB131,FT131,GL131)</f>
        <v>0</v>
      </c>
      <c r="GY131" s="27">
        <f aca="true" t="shared" si="50" ref="GY131:GY150">DB131+DT131+EL131+FD131+FV131+GN131</f>
        <v>0</v>
      </c>
      <c r="GZ131" s="27">
        <f aca="true" t="shared" si="51" ref="GZ131:GZ150">SUM(GQ131:GY131)</f>
        <v>24</v>
      </c>
      <c r="HA131" s="87" t="str">
        <f>IF(GZ131='Rregjistrimet 9 Vjeçare'!AJ131,"Mire","Gabim")</f>
        <v>Mire</v>
      </c>
      <c r="HB131" s="27">
        <f aca="true" t="shared" si="52" ref="HB131:HB150">S131+U131+Y131+AE131+AM131+AW131+BI131+BW131+CM131+DE131+DW131+EO131+FG131+FY131</f>
        <v>1</v>
      </c>
      <c r="HC131" s="27">
        <f aca="true" t="shared" si="53" ref="HC131:HC150">W131+AA131+AG131+AO131+AY131+BK131+BY131+CO131+DG131+DY131+EQ131+FI131+GA131</f>
        <v>2</v>
      </c>
      <c r="HD131" s="27">
        <f t="shared" si="41"/>
        <v>1</v>
      </c>
      <c r="HE131" s="27">
        <f aca="true" t="shared" si="54" ref="HE131:HE150">AK131+AS131+BC131+BO131+CC131+CS131+DK131+EC131+EU131+FM131+GE131</f>
        <v>1</v>
      </c>
      <c r="HF131" s="27">
        <f aca="true" t="shared" si="55" ref="HF131:HF150">AU131+BE131+BQ131+CE131+CU131+DM131+EE131+EW131+FO131+GG131</f>
        <v>2</v>
      </c>
      <c r="HG131" s="27">
        <f aca="true" t="shared" si="56" ref="HG131:HG150">BG131+BS131+CG131+CW131+DO131+EG131+EY131+FQ131+GI131</f>
        <v>0</v>
      </c>
      <c r="HH131" s="27">
        <f aca="true" t="shared" si="57" ref="HH131:HH150">BU131+CI131+CY131+DQ131+EI131+FA131+FS131+GK131</f>
        <v>0</v>
      </c>
      <c r="HI131" s="27">
        <f aca="true" t="shared" si="58" ref="HI131:HI150">CK131+DA131+DS131+EK131+FC131+FU131+GM131</f>
        <v>0</v>
      </c>
      <c r="HJ131" s="27">
        <f aca="true" t="shared" si="59" ref="HJ131:HJ150">DC131+DU131+EM131+FE131+FW131+GO131</f>
        <v>0</v>
      </c>
      <c r="HK131" s="27">
        <f aca="true" t="shared" si="60" ref="HK131:HK150">HB131+HC131+HD131+HE131+HF131+HG131+HH131+HI131+HJ131</f>
        <v>7</v>
      </c>
      <c r="HL131" s="87" t="str">
        <f>IF(HK131='Rregjistrimet 9 Vjeçare'!AK131,"Mire","Gabim")</f>
        <v>Mire</v>
      </c>
    </row>
    <row r="132" spans="1:220" ht="13.5" customHeight="1">
      <c r="A132" s="83" t="s">
        <v>77</v>
      </c>
      <c r="B132" s="35" t="s">
        <v>66</v>
      </c>
      <c r="C132" s="35"/>
      <c r="D132" s="35"/>
      <c r="E132" s="35" t="s">
        <v>362</v>
      </c>
      <c r="F132" s="77" t="s">
        <v>454</v>
      </c>
      <c r="G132" s="35" t="s">
        <v>78</v>
      </c>
      <c r="H132" s="35" t="s">
        <v>78</v>
      </c>
      <c r="I132" s="35" t="s">
        <v>583</v>
      </c>
      <c r="J132" s="35" t="s">
        <v>589</v>
      </c>
      <c r="K132" s="35" t="s">
        <v>608</v>
      </c>
      <c r="L132" s="35" t="s">
        <v>609</v>
      </c>
      <c r="M132" s="35" t="s">
        <v>598</v>
      </c>
      <c r="N132" s="35" t="s">
        <v>599</v>
      </c>
      <c r="O132" s="35" t="s">
        <v>600</v>
      </c>
      <c r="P132" s="35"/>
      <c r="Q132" s="35" t="s">
        <v>601</v>
      </c>
      <c r="R132" s="84"/>
      <c r="S132" s="84"/>
      <c r="T132" s="85">
        <v>41</v>
      </c>
      <c r="U132" s="85">
        <v>21</v>
      </c>
      <c r="V132" s="85"/>
      <c r="W132" s="85"/>
      <c r="X132" s="85"/>
      <c r="Y132" s="85"/>
      <c r="Z132" s="85">
        <v>22</v>
      </c>
      <c r="AA132" s="85">
        <v>12</v>
      </c>
      <c r="AB132" s="85"/>
      <c r="AC132" s="85"/>
      <c r="AD132" s="85"/>
      <c r="AE132" s="85"/>
      <c r="AF132" s="85"/>
      <c r="AG132" s="85"/>
      <c r="AH132" s="85">
        <v>37</v>
      </c>
      <c r="AI132" s="85">
        <v>22</v>
      </c>
      <c r="AJ132" s="85"/>
      <c r="AK132" s="85"/>
      <c r="AL132" s="85"/>
      <c r="AM132" s="85"/>
      <c r="AN132" s="85"/>
      <c r="AO132" s="85"/>
      <c r="AP132" s="85"/>
      <c r="AQ132" s="85"/>
      <c r="AR132" s="85">
        <v>27</v>
      </c>
      <c r="AS132" s="85">
        <v>19</v>
      </c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>
        <v>26</v>
      </c>
      <c r="BE132" s="85">
        <v>13</v>
      </c>
      <c r="BF132" s="86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>
        <v>24</v>
      </c>
      <c r="BS132" s="85">
        <v>13</v>
      </c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>
        <v>5</v>
      </c>
      <c r="CG132" s="85">
        <v>2</v>
      </c>
      <c r="CH132" s="85">
        <v>33</v>
      </c>
      <c r="CI132" s="85">
        <v>12</v>
      </c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>
        <v>7</v>
      </c>
      <c r="CY132" s="85">
        <v>2</v>
      </c>
      <c r="CZ132" s="85">
        <v>30</v>
      </c>
      <c r="DA132" s="85">
        <v>11</v>
      </c>
      <c r="DB132" s="85">
        <v>18</v>
      </c>
      <c r="DC132" s="85">
        <v>7</v>
      </c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>
        <v>6</v>
      </c>
      <c r="DS132" s="85">
        <v>2</v>
      </c>
      <c r="DT132" s="85">
        <v>6</v>
      </c>
      <c r="DU132" s="85">
        <v>2</v>
      </c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>
        <v>4</v>
      </c>
      <c r="EI132" s="85">
        <v>2</v>
      </c>
      <c r="EJ132" s="85">
        <v>5</v>
      </c>
      <c r="EK132" s="85">
        <v>0</v>
      </c>
      <c r="EL132" s="85"/>
      <c r="EM132" s="85"/>
      <c r="EN132" s="86"/>
      <c r="EO132" s="85"/>
      <c r="EP132" s="85"/>
      <c r="EQ132" s="85"/>
      <c r="ER132" s="85"/>
      <c r="ES132" s="85"/>
      <c r="ET132" s="85"/>
      <c r="EU132" s="85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27"/>
      <c r="GQ132" s="27">
        <f t="shared" si="42"/>
        <v>41</v>
      </c>
      <c r="GR132" s="27">
        <f t="shared" si="43"/>
        <v>22</v>
      </c>
      <c r="GS132" s="27">
        <f t="shared" si="44"/>
        <v>37</v>
      </c>
      <c r="GT132" s="27">
        <f t="shared" si="45"/>
        <v>27</v>
      </c>
      <c r="GU132" s="27">
        <f t="shared" si="46"/>
        <v>26</v>
      </c>
      <c r="GV132" s="27">
        <f t="shared" si="47"/>
        <v>29</v>
      </c>
      <c r="GW132" s="27">
        <f t="shared" si="48"/>
        <v>44</v>
      </c>
      <c r="GX132" s="27">
        <f t="shared" si="49"/>
        <v>41</v>
      </c>
      <c r="GY132" s="27">
        <f t="shared" si="50"/>
        <v>24</v>
      </c>
      <c r="GZ132" s="27">
        <f t="shared" si="51"/>
        <v>291</v>
      </c>
      <c r="HA132" s="87" t="str">
        <f>IF(GZ132='Rregjistrimet 9 Vjeçare'!AJ132,"Mire","Gabim")</f>
        <v>Mire</v>
      </c>
      <c r="HB132" s="27">
        <f t="shared" si="52"/>
        <v>21</v>
      </c>
      <c r="HC132" s="27">
        <f t="shared" si="53"/>
        <v>12</v>
      </c>
      <c r="HD132" s="27">
        <f t="shared" si="41"/>
        <v>22</v>
      </c>
      <c r="HE132" s="27">
        <f t="shared" si="54"/>
        <v>19</v>
      </c>
      <c r="HF132" s="27">
        <f t="shared" si="55"/>
        <v>13</v>
      </c>
      <c r="HG132" s="27">
        <f t="shared" si="56"/>
        <v>15</v>
      </c>
      <c r="HH132" s="27">
        <f t="shared" si="57"/>
        <v>16</v>
      </c>
      <c r="HI132" s="27">
        <f t="shared" si="58"/>
        <v>13</v>
      </c>
      <c r="HJ132" s="27">
        <f t="shared" si="59"/>
        <v>9</v>
      </c>
      <c r="HK132" s="27">
        <f t="shared" si="60"/>
        <v>140</v>
      </c>
      <c r="HL132" s="87" t="str">
        <f>IF(HK132='Rregjistrimet 9 Vjeçare'!AK132,"Mire","Gabim")</f>
        <v>Mire</v>
      </c>
    </row>
    <row r="133" spans="1:256" s="88" customFormat="1" ht="13.5" customHeight="1" thickBot="1">
      <c r="A133" s="83" t="s">
        <v>77</v>
      </c>
      <c r="B133" s="35" t="s">
        <v>66</v>
      </c>
      <c r="C133" s="35"/>
      <c r="D133" s="35"/>
      <c r="E133" s="35" t="s">
        <v>363</v>
      </c>
      <c r="F133" s="77" t="s">
        <v>454</v>
      </c>
      <c r="G133" s="35" t="s">
        <v>78</v>
      </c>
      <c r="H133" s="35" t="s">
        <v>78</v>
      </c>
      <c r="I133" s="35" t="s">
        <v>583</v>
      </c>
      <c r="J133" s="35" t="s">
        <v>590</v>
      </c>
      <c r="K133" s="35" t="s">
        <v>608</v>
      </c>
      <c r="L133" s="35" t="s">
        <v>609</v>
      </c>
      <c r="M133" s="35" t="s">
        <v>598</v>
      </c>
      <c r="N133" s="35" t="s">
        <v>599</v>
      </c>
      <c r="O133" s="35" t="s">
        <v>604</v>
      </c>
      <c r="P133" s="35" t="s">
        <v>362</v>
      </c>
      <c r="Q133" s="35" t="s">
        <v>601</v>
      </c>
      <c r="R133" s="84"/>
      <c r="S133" s="84"/>
      <c r="T133" s="85">
        <v>6</v>
      </c>
      <c r="U133" s="85">
        <v>2</v>
      </c>
      <c r="V133" s="85"/>
      <c r="W133" s="85"/>
      <c r="X133" s="85"/>
      <c r="Y133" s="85"/>
      <c r="Z133" s="85">
        <v>2</v>
      </c>
      <c r="AA133" s="85">
        <v>0</v>
      </c>
      <c r="AB133" s="85"/>
      <c r="AC133" s="85"/>
      <c r="AD133" s="85"/>
      <c r="AE133" s="85"/>
      <c r="AF133" s="85"/>
      <c r="AG133" s="85"/>
      <c r="AH133" s="85">
        <v>4</v>
      </c>
      <c r="AI133" s="85">
        <v>2</v>
      </c>
      <c r="AJ133" s="85"/>
      <c r="AK133" s="85"/>
      <c r="AL133" s="85"/>
      <c r="AM133" s="85"/>
      <c r="AN133" s="85"/>
      <c r="AO133" s="85"/>
      <c r="AP133" s="85"/>
      <c r="AQ133" s="85"/>
      <c r="AR133" s="85">
        <v>7</v>
      </c>
      <c r="AS133" s="85">
        <v>4</v>
      </c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>
        <v>8</v>
      </c>
      <c r="BE133" s="85">
        <v>4</v>
      </c>
      <c r="BF133" s="86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>
        <v>5</v>
      </c>
      <c r="BS133" s="85">
        <v>2</v>
      </c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>
        <v>4</v>
      </c>
      <c r="CI133" s="85">
        <v>1</v>
      </c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>
        <v>1</v>
      </c>
      <c r="CY133" s="85">
        <v>1</v>
      </c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>
        <v>6</v>
      </c>
      <c r="DS133" s="85">
        <v>2</v>
      </c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>
        <v>2</v>
      </c>
      <c r="EK133" s="85">
        <v>1</v>
      </c>
      <c r="EL133" s="85">
        <v>6</v>
      </c>
      <c r="EM133" s="85">
        <v>2</v>
      </c>
      <c r="EN133" s="86"/>
      <c r="EO133" s="85"/>
      <c r="EP133" s="85"/>
      <c r="EQ133" s="85"/>
      <c r="ER133" s="85"/>
      <c r="ES133" s="85"/>
      <c r="ET133" s="85"/>
      <c r="EU133" s="85"/>
      <c r="EV133" s="86"/>
      <c r="EW133" s="86"/>
      <c r="EX133" s="86"/>
      <c r="EY133" s="86"/>
      <c r="EZ133" s="86"/>
      <c r="FA133" s="86"/>
      <c r="FB133" s="86"/>
      <c r="FC133" s="86"/>
      <c r="FD133" s="86">
        <v>2</v>
      </c>
      <c r="FE133" s="86">
        <v>2</v>
      </c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27"/>
      <c r="GQ133" s="27">
        <f t="shared" si="42"/>
        <v>6</v>
      </c>
      <c r="GR133" s="27">
        <f t="shared" si="43"/>
        <v>2</v>
      </c>
      <c r="GS133" s="27">
        <f t="shared" si="44"/>
        <v>4</v>
      </c>
      <c r="GT133" s="27">
        <f t="shared" si="45"/>
        <v>7</v>
      </c>
      <c r="GU133" s="27">
        <f t="shared" si="46"/>
        <v>8</v>
      </c>
      <c r="GV133" s="27">
        <f t="shared" si="47"/>
        <v>5</v>
      </c>
      <c r="GW133" s="27">
        <f t="shared" si="48"/>
        <v>5</v>
      </c>
      <c r="GX133" s="27">
        <f t="shared" si="49"/>
        <v>8</v>
      </c>
      <c r="GY133" s="27">
        <f t="shared" si="50"/>
        <v>8</v>
      </c>
      <c r="GZ133" s="27">
        <f t="shared" si="51"/>
        <v>53</v>
      </c>
      <c r="HA133" s="87" t="str">
        <f>IF(GZ133='Rregjistrimet 9 Vjeçare'!AJ133,"Mire","Gabim")</f>
        <v>Mire</v>
      </c>
      <c r="HB133" s="27">
        <f t="shared" si="52"/>
        <v>2</v>
      </c>
      <c r="HC133" s="27">
        <f t="shared" si="53"/>
        <v>0</v>
      </c>
      <c r="HD133" s="27">
        <f t="shared" si="41"/>
        <v>2</v>
      </c>
      <c r="HE133" s="27">
        <f t="shared" si="54"/>
        <v>4</v>
      </c>
      <c r="HF133" s="27">
        <f t="shared" si="55"/>
        <v>4</v>
      </c>
      <c r="HG133" s="27">
        <f t="shared" si="56"/>
        <v>2</v>
      </c>
      <c r="HH133" s="27">
        <f t="shared" si="57"/>
        <v>2</v>
      </c>
      <c r="HI133" s="27">
        <f t="shared" si="58"/>
        <v>3</v>
      </c>
      <c r="HJ133" s="27">
        <f t="shared" si="59"/>
        <v>4</v>
      </c>
      <c r="HK133" s="27">
        <f t="shared" si="60"/>
        <v>23</v>
      </c>
      <c r="HL133" s="87" t="str">
        <f>IF(HK133='Rregjistrimet 9 Vjeçare'!AK133,"Mire","Gabim")</f>
        <v>Mire</v>
      </c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20" ht="13.5" customHeight="1">
      <c r="A134" s="83" t="s">
        <v>77</v>
      </c>
      <c r="B134" s="35" t="s">
        <v>66</v>
      </c>
      <c r="C134" s="35"/>
      <c r="D134" s="35"/>
      <c r="E134" s="35" t="s">
        <v>364</v>
      </c>
      <c r="F134" s="77" t="s">
        <v>455</v>
      </c>
      <c r="G134" s="35" t="s">
        <v>78</v>
      </c>
      <c r="H134" s="35" t="s">
        <v>78</v>
      </c>
      <c r="I134" s="35" t="s">
        <v>591</v>
      </c>
      <c r="J134" s="35" t="s">
        <v>592</v>
      </c>
      <c r="K134" s="35" t="s">
        <v>608</v>
      </c>
      <c r="L134" s="35" t="s">
        <v>609</v>
      </c>
      <c r="M134" s="35" t="s">
        <v>598</v>
      </c>
      <c r="N134" s="35" t="s">
        <v>599</v>
      </c>
      <c r="O134" s="35" t="s">
        <v>604</v>
      </c>
      <c r="P134" s="35" t="s">
        <v>366</v>
      </c>
      <c r="Q134" s="35" t="s">
        <v>601</v>
      </c>
      <c r="R134" s="84"/>
      <c r="S134" s="84"/>
      <c r="T134" s="85"/>
      <c r="U134" s="85"/>
      <c r="V134" s="85"/>
      <c r="W134" s="85"/>
      <c r="X134" s="85"/>
      <c r="Y134" s="85"/>
      <c r="Z134" s="85">
        <v>2</v>
      </c>
      <c r="AA134" s="85">
        <v>0</v>
      </c>
      <c r="AB134" s="85"/>
      <c r="AC134" s="85"/>
      <c r="AD134" s="85"/>
      <c r="AE134" s="85"/>
      <c r="AF134" s="85"/>
      <c r="AG134" s="85"/>
      <c r="AH134" s="85">
        <v>4</v>
      </c>
      <c r="AI134" s="85">
        <v>1</v>
      </c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>
        <v>1</v>
      </c>
      <c r="BE134" s="85">
        <v>0</v>
      </c>
      <c r="BF134" s="86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>
        <v>6</v>
      </c>
      <c r="BS134" s="85">
        <v>4</v>
      </c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>
        <v>4</v>
      </c>
      <c r="CI134" s="85">
        <v>1</v>
      </c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>
        <v>5</v>
      </c>
      <c r="DA134" s="85">
        <v>4</v>
      </c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>
        <v>2</v>
      </c>
      <c r="DS134" s="85">
        <v>0</v>
      </c>
      <c r="DT134" s="85">
        <v>5</v>
      </c>
      <c r="DU134" s="85">
        <v>2</v>
      </c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6"/>
      <c r="EO134" s="85"/>
      <c r="EP134" s="85"/>
      <c r="EQ134" s="85"/>
      <c r="ER134" s="85"/>
      <c r="ES134" s="85"/>
      <c r="ET134" s="85"/>
      <c r="EU134" s="85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27"/>
      <c r="GQ134" s="27">
        <f t="shared" si="42"/>
        <v>0</v>
      </c>
      <c r="GR134" s="27">
        <f t="shared" si="43"/>
        <v>2</v>
      </c>
      <c r="GS134" s="27">
        <f t="shared" si="44"/>
        <v>4</v>
      </c>
      <c r="GT134" s="27">
        <f t="shared" si="45"/>
        <v>0</v>
      </c>
      <c r="GU134" s="27">
        <f t="shared" si="46"/>
        <v>1</v>
      </c>
      <c r="GV134" s="27">
        <f t="shared" si="47"/>
        <v>6</v>
      </c>
      <c r="GW134" s="27">
        <f t="shared" si="48"/>
        <v>4</v>
      </c>
      <c r="GX134" s="27">
        <f t="shared" si="49"/>
        <v>7</v>
      </c>
      <c r="GY134" s="27">
        <f t="shared" si="50"/>
        <v>5</v>
      </c>
      <c r="GZ134" s="27">
        <f t="shared" si="51"/>
        <v>29</v>
      </c>
      <c r="HA134" s="87" t="str">
        <f>IF(GZ134='Rregjistrimet 9 Vjeçare'!AJ134,"Mire","Gabim")</f>
        <v>Mire</v>
      </c>
      <c r="HB134" s="27">
        <f t="shared" si="52"/>
        <v>0</v>
      </c>
      <c r="HC134" s="27">
        <f t="shared" si="53"/>
        <v>0</v>
      </c>
      <c r="HD134" s="27">
        <f t="shared" si="41"/>
        <v>1</v>
      </c>
      <c r="HE134" s="27">
        <f t="shared" si="54"/>
        <v>0</v>
      </c>
      <c r="HF134" s="27">
        <f t="shared" si="55"/>
        <v>0</v>
      </c>
      <c r="HG134" s="27">
        <f t="shared" si="56"/>
        <v>4</v>
      </c>
      <c r="HH134" s="27">
        <f t="shared" si="57"/>
        <v>1</v>
      </c>
      <c r="HI134" s="27">
        <f t="shared" si="58"/>
        <v>4</v>
      </c>
      <c r="HJ134" s="27">
        <f t="shared" si="59"/>
        <v>2</v>
      </c>
      <c r="HK134" s="27">
        <f t="shared" si="60"/>
        <v>12</v>
      </c>
      <c r="HL134" s="87" t="str">
        <f>IF(HK134='Rregjistrimet 9 Vjeçare'!AK134,"Mire","Gabim")</f>
        <v>Mire</v>
      </c>
    </row>
    <row r="135" spans="1:220" ht="13.5" customHeight="1">
      <c r="A135" s="83" t="s">
        <v>77</v>
      </c>
      <c r="B135" s="35" t="s">
        <v>66</v>
      </c>
      <c r="C135" s="35"/>
      <c r="D135" s="35"/>
      <c r="E135" s="35" t="s">
        <v>365</v>
      </c>
      <c r="F135" s="77" t="s">
        <v>455</v>
      </c>
      <c r="G135" s="35" t="s">
        <v>78</v>
      </c>
      <c r="H135" s="35" t="s">
        <v>78</v>
      </c>
      <c r="I135" s="35" t="s">
        <v>591</v>
      </c>
      <c r="J135" s="35" t="s">
        <v>593</v>
      </c>
      <c r="K135" s="35" t="s">
        <v>608</v>
      </c>
      <c r="L135" s="35" t="s">
        <v>609</v>
      </c>
      <c r="M135" s="35" t="s">
        <v>598</v>
      </c>
      <c r="N135" s="35" t="s">
        <v>67</v>
      </c>
      <c r="O135" s="35" t="s">
        <v>604</v>
      </c>
      <c r="P135" s="35" t="s">
        <v>366</v>
      </c>
      <c r="Q135" s="35" t="s">
        <v>601</v>
      </c>
      <c r="R135" s="84"/>
      <c r="S135" s="84"/>
      <c r="T135" s="85">
        <v>1</v>
      </c>
      <c r="U135" s="85">
        <v>0</v>
      </c>
      <c r="V135" s="85"/>
      <c r="W135" s="85"/>
      <c r="X135" s="85"/>
      <c r="Y135" s="85"/>
      <c r="Z135" s="85">
        <v>2</v>
      </c>
      <c r="AA135" s="85">
        <v>2</v>
      </c>
      <c r="AB135" s="85"/>
      <c r="AC135" s="85"/>
      <c r="AD135" s="85"/>
      <c r="AE135" s="85"/>
      <c r="AF135" s="85"/>
      <c r="AG135" s="85"/>
      <c r="AH135" s="85">
        <v>4</v>
      </c>
      <c r="AI135" s="85">
        <v>2</v>
      </c>
      <c r="AJ135" s="85"/>
      <c r="AK135" s="85"/>
      <c r="AL135" s="85"/>
      <c r="AM135" s="85"/>
      <c r="AN135" s="85"/>
      <c r="AO135" s="85"/>
      <c r="AP135" s="85"/>
      <c r="AQ135" s="85"/>
      <c r="AR135" s="85">
        <v>3</v>
      </c>
      <c r="AS135" s="85">
        <v>1</v>
      </c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>
        <v>3</v>
      </c>
      <c r="BE135" s="85">
        <v>1</v>
      </c>
      <c r="BF135" s="86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6"/>
      <c r="EO135" s="85"/>
      <c r="EP135" s="85"/>
      <c r="EQ135" s="85"/>
      <c r="ER135" s="85"/>
      <c r="ES135" s="85"/>
      <c r="ET135" s="85"/>
      <c r="EU135" s="85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27"/>
      <c r="GQ135" s="27">
        <f t="shared" si="42"/>
        <v>1</v>
      </c>
      <c r="GR135" s="27">
        <f t="shared" si="43"/>
        <v>2</v>
      </c>
      <c r="GS135" s="27">
        <f t="shared" si="44"/>
        <v>4</v>
      </c>
      <c r="GT135" s="27">
        <f t="shared" si="45"/>
        <v>3</v>
      </c>
      <c r="GU135" s="27">
        <f t="shared" si="46"/>
        <v>3</v>
      </c>
      <c r="GV135" s="27">
        <f t="shared" si="47"/>
        <v>0</v>
      </c>
      <c r="GW135" s="27">
        <f t="shared" si="48"/>
        <v>0</v>
      </c>
      <c r="GX135" s="27">
        <f t="shared" si="49"/>
        <v>0</v>
      </c>
      <c r="GY135" s="27">
        <f t="shared" si="50"/>
        <v>0</v>
      </c>
      <c r="GZ135" s="27">
        <f t="shared" si="51"/>
        <v>13</v>
      </c>
      <c r="HA135" s="87" t="str">
        <f>IF(GZ135='Rregjistrimet 9 Vjeçare'!AJ135,"Mire","Gabim")</f>
        <v>Mire</v>
      </c>
      <c r="HB135" s="27">
        <f t="shared" si="52"/>
        <v>0</v>
      </c>
      <c r="HC135" s="27">
        <f t="shared" si="53"/>
        <v>2</v>
      </c>
      <c r="HD135" s="27">
        <f t="shared" si="41"/>
        <v>2</v>
      </c>
      <c r="HE135" s="27">
        <f t="shared" si="54"/>
        <v>1</v>
      </c>
      <c r="HF135" s="27">
        <f t="shared" si="55"/>
        <v>1</v>
      </c>
      <c r="HG135" s="27">
        <f t="shared" si="56"/>
        <v>0</v>
      </c>
      <c r="HH135" s="27">
        <f t="shared" si="57"/>
        <v>0</v>
      </c>
      <c r="HI135" s="27">
        <f t="shared" si="58"/>
        <v>0</v>
      </c>
      <c r="HJ135" s="27">
        <f t="shared" si="59"/>
        <v>0</v>
      </c>
      <c r="HK135" s="27">
        <f t="shared" si="60"/>
        <v>6</v>
      </c>
      <c r="HL135" s="87" t="str">
        <f>IF(HK135='Rregjistrimet 9 Vjeçare'!AK135,"Mire","Gabim")</f>
        <v>Mire</v>
      </c>
    </row>
    <row r="136" spans="1:220" ht="13.5" customHeight="1">
      <c r="A136" s="83" t="s">
        <v>77</v>
      </c>
      <c r="B136" s="35" t="s">
        <v>66</v>
      </c>
      <c r="C136" s="35"/>
      <c r="D136" s="35"/>
      <c r="E136" s="35" t="s">
        <v>366</v>
      </c>
      <c r="F136" s="77" t="s">
        <v>455</v>
      </c>
      <c r="G136" s="35" t="s">
        <v>78</v>
      </c>
      <c r="H136" s="35" t="s">
        <v>78</v>
      </c>
      <c r="I136" s="35" t="s">
        <v>591</v>
      </c>
      <c r="J136" s="35" t="s">
        <v>594</v>
      </c>
      <c r="K136" s="35" t="s">
        <v>608</v>
      </c>
      <c r="L136" s="35" t="s">
        <v>609</v>
      </c>
      <c r="M136" s="35" t="s">
        <v>598</v>
      </c>
      <c r="N136" s="35" t="s">
        <v>599</v>
      </c>
      <c r="O136" s="35" t="s">
        <v>600</v>
      </c>
      <c r="P136" s="35"/>
      <c r="Q136" s="35" t="s">
        <v>601</v>
      </c>
      <c r="R136" s="84"/>
      <c r="S136" s="84"/>
      <c r="T136" s="85">
        <v>2</v>
      </c>
      <c r="U136" s="85">
        <v>2</v>
      </c>
      <c r="V136" s="85"/>
      <c r="W136" s="85"/>
      <c r="X136" s="85"/>
      <c r="Y136" s="85"/>
      <c r="Z136" s="85">
        <v>7</v>
      </c>
      <c r="AA136" s="85">
        <v>2</v>
      </c>
      <c r="AB136" s="85"/>
      <c r="AC136" s="85"/>
      <c r="AD136" s="85"/>
      <c r="AE136" s="85"/>
      <c r="AF136" s="85"/>
      <c r="AG136" s="85"/>
      <c r="AH136" s="85">
        <v>2</v>
      </c>
      <c r="AI136" s="85">
        <v>0</v>
      </c>
      <c r="AJ136" s="85"/>
      <c r="AK136" s="85"/>
      <c r="AL136" s="85"/>
      <c r="AM136" s="85"/>
      <c r="AN136" s="85"/>
      <c r="AO136" s="85"/>
      <c r="AP136" s="85"/>
      <c r="AQ136" s="85"/>
      <c r="AR136" s="85">
        <v>5</v>
      </c>
      <c r="AS136" s="85">
        <v>3</v>
      </c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>
        <v>5</v>
      </c>
      <c r="BE136" s="85">
        <v>3</v>
      </c>
      <c r="BF136" s="86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>
        <v>8</v>
      </c>
      <c r="BS136" s="85">
        <v>5</v>
      </c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>
        <v>8</v>
      </c>
      <c r="CI136" s="85">
        <v>5</v>
      </c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>
        <v>2</v>
      </c>
      <c r="CY136" s="85">
        <v>0</v>
      </c>
      <c r="CZ136" s="85">
        <v>8</v>
      </c>
      <c r="DA136" s="85">
        <v>5</v>
      </c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>
        <v>1</v>
      </c>
      <c r="DS136" s="85">
        <v>1</v>
      </c>
      <c r="DT136" s="85">
        <v>10</v>
      </c>
      <c r="DU136" s="85">
        <v>8</v>
      </c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>
        <v>2</v>
      </c>
      <c r="EM136" s="85">
        <v>1</v>
      </c>
      <c r="EN136" s="86"/>
      <c r="EO136" s="85"/>
      <c r="EP136" s="85"/>
      <c r="EQ136" s="85"/>
      <c r="ER136" s="85"/>
      <c r="ES136" s="85"/>
      <c r="ET136" s="85"/>
      <c r="EU136" s="85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27"/>
      <c r="GQ136" s="27">
        <f t="shared" si="42"/>
        <v>2</v>
      </c>
      <c r="GR136" s="27">
        <f t="shared" si="43"/>
        <v>7</v>
      </c>
      <c r="GS136" s="27">
        <f t="shared" si="44"/>
        <v>2</v>
      </c>
      <c r="GT136" s="27">
        <f t="shared" si="45"/>
        <v>5</v>
      </c>
      <c r="GU136" s="27">
        <f t="shared" si="46"/>
        <v>5</v>
      </c>
      <c r="GV136" s="27">
        <f t="shared" si="47"/>
        <v>8</v>
      </c>
      <c r="GW136" s="27">
        <f t="shared" si="48"/>
        <v>10</v>
      </c>
      <c r="GX136" s="27">
        <f t="shared" si="49"/>
        <v>9</v>
      </c>
      <c r="GY136" s="27">
        <f t="shared" si="50"/>
        <v>12</v>
      </c>
      <c r="GZ136" s="27">
        <f t="shared" si="51"/>
        <v>60</v>
      </c>
      <c r="HA136" s="87" t="str">
        <f>IF(GZ136='Rregjistrimet 9 Vjeçare'!AJ136,"Mire","Gabim")</f>
        <v>Mire</v>
      </c>
      <c r="HB136" s="27">
        <f t="shared" si="52"/>
        <v>2</v>
      </c>
      <c r="HC136" s="27">
        <f t="shared" si="53"/>
        <v>2</v>
      </c>
      <c r="HD136" s="27">
        <f t="shared" si="41"/>
        <v>0</v>
      </c>
      <c r="HE136" s="27">
        <f t="shared" si="54"/>
        <v>3</v>
      </c>
      <c r="HF136" s="27">
        <f t="shared" si="55"/>
        <v>3</v>
      </c>
      <c r="HG136" s="27">
        <f t="shared" si="56"/>
        <v>5</v>
      </c>
      <c r="HH136" s="27">
        <f t="shared" si="57"/>
        <v>5</v>
      </c>
      <c r="HI136" s="27">
        <f t="shared" si="58"/>
        <v>6</v>
      </c>
      <c r="HJ136" s="27">
        <f t="shared" si="59"/>
        <v>9</v>
      </c>
      <c r="HK136" s="27">
        <f t="shared" si="60"/>
        <v>35</v>
      </c>
      <c r="HL136" s="87" t="str">
        <f>IF(HK136='Rregjistrimet 9 Vjeçare'!AK136,"Mire","Gabim")</f>
        <v>Mire</v>
      </c>
    </row>
    <row r="137" spans="1:256" s="88" customFormat="1" ht="13.5" customHeight="1" thickBot="1">
      <c r="A137" s="83" t="s">
        <v>77</v>
      </c>
      <c r="B137" s="35" t="s">
        <v>66</v>
      </c>
      <c r="C137" s="35"/>
      <c r="D137" s="35"/>
      <c r="E137" s="35" t="s">
        <v>367</v>
      </c>
      <c r="F137" s="77" t="s">
        <v>455</v>
      </c>
      <c r="G137" s="35" t="s">
        <v>78</v>
      </c>
      <c r="H137" s="35" t="s">
        <v>78</v>
      </c>
      <c r="I137" s="35" t="s">
        <v>591</v>
      </c>
      <c r="J137" s="35" t="s">
        <v>595</v>
      </c>
      <c r="K137" s="35" t="s">
        <v>608</v>
      </c>
      <c r="L137" s="35" t="s">
        <v>609</v>
      </c>
      <c r="M137" s="35" t="s">
        <v>598</v>
      </c>
      <c r="N137" s="35" t="s">
        <v>599</v>
      </c>
      <c r="O137" s="35" t="s">
        <v>604</v>
      </c>
      <c r="P137" s="35" t="s">
        <v>366</v>
      </c>
      <c r="Q137" s="35" t="s">
        <v>601</v>
      </c>
      <c r="R137" s="84"/>
      <c r="S137" s="84"/>
      <c r="T137" s="85">
        <v>1</v>
      </c>
      <c r="U137" s="85">
        <v>1</v>
      </c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>
        <v>3</v>
      </c>
      <c r="AI137" s="85">
        <v>2</v>
      </c>
      <c r="AJ137" s="85"/>
      <c r="AK137" s="85"/>
      <c r="AL137" s="85"/>
      <c r="AM137" s="85"/>
      <c r="AN137" s="85"/>
      <c r="AO137" s="85"/>
      <c r="AP137" s="85"/>
      <c r="AQ137" s="85"/>
      <c r="AR137" s="85">
        <v>1</v>
      </c>
      <c r="AS137" s="85">
        <v>1</v>
      </c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>
        <v>1</v>
      </c>
      <c r="BE137" s="85">
        <v>1</v>
      </c>
      <c r="BF137" s="86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>
        <v>2</v>
      </c>
      <c r="BS137" s="85">
        <v>2</v>
      </c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>
        <v>1</v>
      </c>
      <c r="CI137" s="85">
        <v>0</v>
      </c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>
        <v>1</v>
      </c>
      <c r="DA137" s="85">
        <v>0</v>
      </c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6"/>
      <c r="EO137" s="85"/>
      <c r="EP137" s="85"/>
      <c r="EQ137" s="85"/>
      <c r="ER137" s="85"/>
      <c r="ES137" s="85"/>
      <c r="ET137" s="85"/>
      <c r="EU137" s="85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27"/>
      <c r="GQ137" s="27">
        <f t="shared" si="42"/>
        <v>1</v>
      </c>
      <c r="GR137" s="27">
        <f t="shared" si="43"/>
        <v>0</v>
      </c>
      <c r="GS137" s="27">
        <f t="shared" si="44"/>
        <v>3</v>
      </c>
      <c r="GT137" s="27">
        <f t="shared" si="45"/>
        <v>1</v>
      </c>
      <c r="GU137" s="27">
        <f t="shared" si="46"/>
        <v>1</v>
      </c>
      <c r="GV137" s="27">
        <f t="shared" si="47"/>
        <v>2</v>
      </c>
      <c r="GW137" s="27">
        <f t="shared" si="48"/>
        <v>1</v>
      </c>
      <c r="GX137" s="27">
        <f t="shared" si="49"/>
        <v>1</v>
      </c>
      <c r="GY137" s="27">
        <f t="shared" si="50"/>
        <v>0</v>
      </c>
      <c r="GZ137" s="27">
        <f t="shared" si="51"/>
        <v>10</v>
      </c>
      <c r="HA137" s="87" t="str">
        <f>IF(GZ137='Rregjistrimet 9 Vjeçare'!AJ137,"Mire","Gabim")</f>
        <v>Mire</v>
      </c>
      <c r="HB137" s="27">
        <f t="shared" si="52"/>
        <v>1</v>
      </c>
      <c r="HC137" s="27">
        <f t="shared" si="53"/>
        <v>0</v>
      </c>
      <c r="HD137" s="27">
        <f t="shared" si="41"/>
        <v>2</v>
      </c>
      <c r="HE137" s="27">
        <f t="shared" si="54"/>
        <v>1</v>
      </c>
      <c r="HF137" s="27">
        <f t="shared" si="55"/>
        <v>1</v>
      </c>
      <c r="HG137" s="27">
        <f t="shared" si="56"/>
        <v>2</v>
      </c>
      <c r="HH137" s="27">
        <f t="shared" si="57"/>
        <v>0</v>
      </c>
      <c r="HI137" s="27">
        <f t="shared" si="58"/>
        <v>0</v>
      </c>
      <c r="HJ137" s="27">
        <f t="shared" si="59"/>
        <v>0</v>
      </c>
      <c r="HK137" s="27">
        <f t="shared" si="60"/>
        <v>7</v>
      </c>
      <c r="HL137" s="87" t="str">
        <f>IF(HK137='Rregjistrimet 9 Vjeçare'!AK137,"Mire","Gabim")</f>
        <v>Mire</v>
      </c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20" ht="13.5" customHeight="1">
      <c r="A138" s="83" t="s">
        <v>77</v>
      </c>
      <c r="B138" s="35" t="s">
        <v>66</v>
      </c>
      <c r="C138" s="35"/>
      <c r="D138" s="35"/>
      <c r="E138" s="35" t="s">
        <v>368</v>
      </c>
      <c r="F138" s="77" t="s">
        <v>456</v>
      </c>
      <c r="G138" s="35" t="s">
        <v>78</v>
      </c>
      <c r="H138" s="35" t="s">
        <v>78</v>
      </c>
      <c r="I138" s="35" t="s">
        <v>78</v>
      </c>
      <c r="J138" s="35" t="s">
        <v>78</v>
      </c>
      <c r="K138" s="35" t="s">
        <v>596</v>
      </c>
      <c r="L138" s="35" t="s">
        <v>597</v>
      </c>
      <c r="M138" s="35" t="s">
        <v>613</v>
      </c>
      <c r="N138" s="35" t="s">
        <v>599</v>
      </c>
      <c r="O138" s="35" t="s">
        <v>600</v>
      </c>
      <c r="P138" s="35"/>
      <c r="Q138" s="77" t="s">
        <v>601</v>
      </c>
      <c r="R138" s="84"/>
      <c r="S138" s="84"/>
      <c r="T138" s="85">
        <v>14</v>
      </c>
      <c r="U138" s="85">
        <v>6</v>
      </c>
      <c r="V138" s="85"/>
      <c r="W138" s="85"/>
      <c r="X138" s="85">
        <v>25</v>
      </c>
      <c r="Y138" s="85">
        <v>7</v>
      </c>
      <c r="Z138" s="85">
        <v>29</v>
      </c>
      <c r="AA138" s="85">
        <v>18</v>
      </c>
      <c r="AB138" s="85"/>
      <c r="AC138" s="85"/>
      <c r="AD138" s="85"/>
      <c r="AE138" s="85"/>
      <c r="AF138" s="85">
        <v>10</v>
      </c>
      <c r="AG138" s="85">
        <v>7</v>
      </c>
      <c r="AH138" s="85">
        <v>33</v>
      </c>
      <c r="AI138" s="85">
        <v>18</v>
      </c>
      <c r="AJ138" s="85"/>
      <c r="AK138" s="85"/>
      <c r="AL138" s="85"/>
      <c r="AM138" s="85"/>
      <c r="AN138" s="85"/>
      <c r="AO138" s="85"/>
      <c r="AP138" s="85">
        <v>11</v>
      </c>
      <c r="AQ138" s="85">
        <v>5</v>
      </c>
      <c r="AR138" s="85">
        <v>33</v>
      </c>
      <c r="AS138" s="85">
        <v>11</v>
      </c>
      <c r="AT138" s="85"/>
      <c r="AU138" s="85"/>
      <c r="AV138" s="85"/>
      <c r="AW138" s="85"/>
      <c r="AX138" s="85"/>
      <c r="AY138" s="85"/>
      <c r="AZ138" s="85"/>
      <c r="BA138" s="85"/>
      <c r="BB138" s="85">
        <v>13</v>
      </c>
      <c r="BC138" s="85">
        <v>8</v>
      </c>
      <c r="BD138" s="85">
        <v>51</v>
      </c>
      <c r="BE138" s="85">
        <v>30</v>
      </c>
      <c r="BF138" s="86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>
        <v>15</v>
      </c>
      <c r="BQ138" s="85">
        <v>2</v>
      </c>
      <c r="BR138" s="85">
        <v>20</v>
      </c>
      <c r="BS138" s="85">
        <v>9</v>
      </c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>
        <v>17</v>
      </c>
      <c r="CG138" s="85">
        <v>7</v>
      </c>
      <c r="CH138" s="85">
        <v>40</v>
      </c>
      <c r="CI138" s="85">
        <v>23</v>
      </c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>
        <v>7</v>
      </c>
      <c r="CY138" s="85">
        <v>4</v>
      </c>
      <c r="CZ138" s="85">
        <v>31</v>
      </c>
      <c r="DA138" s="85">
        <v>17</v>
      </c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>
        <v>15</v>
      </c>
      <c r="DS138" s="85">
        <v>9</v>
      </c>
      <c r="DT138" s="85">
        <v>34</v>
      </c>
      <c r="DU138" s="85">
        <v>25</v>
      </c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>
        <v>13</v>
      </c>
      <c r="EM138" s="85">
        <v>8</v>
      </c>
      <c r="EN138" s="86"/>
      <c r="EO138" s="85"/>
      <c r="EP138" s="85"/>
      <c r="EQ138" s="85"/>
      <c r="ER138" s="85"/>
      <c r="ES138" s="85"/>
      <c r="ET138" s="85"/>
      <c r="EU138" s="85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27"/>
      <c r="GQ138" s="27">
        <f t="shared" si="42"/>
        <v>39</v>
      </c>
      <c r="GR138" s="27">
        <f t="shared" si="43"/>
        <v>39</v>
      </c>
      <c r="GS138" s="27">
        <f t="shared" si="44"/>
        <v>44</v>
      </c>
      <c r="GT138" s="27">
        <f t="shared" si="45"/>
        <v>46</v>
      </c>
      <c r="GU138" s="27">
        <f t="shared" si="46"/>
        <v>66</v>
      </c>
      <c r="GV138" s="27">
        <f t="shared" si="47"/>
        <v>37</v>
      </c>
      <c r="GW138" s="27">
        <f t="shared" si="48"/>
        <v>47</v>
      </c>
      <c r="GX138" s="27">
        <f t="shared" si="49"/>
        <v>46</v>
      </c>
      <c r="GY138" s="27">
        <f t="shared" si="50"/>
        <v>47</v>
      </c>
      <c r="GZ138" s="27">
        <f t="shared" si="51"/>
        <v>411</v>
      </c>
      <c r="HA138" s="87" t="str">
        <f>IF(GZ138='Rregjistrimet 9 Vjeçare'!AJ138,"Mire","Gabim")</f>
        <v>Mire</v>
      </c>
      <c r="HB138" s="27">
        <f t="shared" si="52"/>
        <v>13</v>
      </c>
      <c r="HC138" s="27">
        <f t="shared" si="53"/>
        <v>25</v>
      </c>
      <c r="HD138" s="27">
        <f t="shared" si="41"/>
        <v>23</v>
      </c>
      <c r="HE138" s="27">
        <f t="shared" si="54"/>
        <v>19</v>
      </c>
      <c r="HF138" s="27">
        <f t="shared" si="55"/>
        <v>32</v>
      </c>
      <c r="HG138" s="27">
        <f t="shared" si="56"/>
        <v>16</v>
      </c>
      <c r="HH138" s="27">
        <f t="shared" si="57"/>
        <v>27</v>
      </c>
      <c r="HI138" s="27">
        <f t="shared" si="58"/>
        <v>26</v>
      </c>
      <c r="HJ138" s="27">
        <f t="shared" si="59"/>
        <v>33</v>
      </c>
      <c r="HK138" s="27">
        <f t="shared" si="60"/>
        <v>214</v>
      </c>
      <c r="HL138" s="87" t="str">
        <f>IF(HK138='Rregjistrimet 9 Vjeçare'!AK138,"Mire","Gabim")</f>
        <v>Mire</v>
      </c>
    </row>
    <row r="139" spans="1:220" ht="13.5" customHeight="1">
      <c r="A139" s="83" t="s">
        <v>77</v>
      </c>
      <c r="B139" s="35" t="s">
        <v>66</v>
      </c>
      <c r="C139" s="35"/>
      <c r="D139" s="35"/>
      <c r="E139" s="35" t="s">
        <v>369</v>
      </c>
      <c r="F139" s="77" t="s">
        <v>457</v>
      </c>
      <c r="G139" s="35" t="s">
        <v>78</v>
      </c>
      <c r="H139" s="35" t="s">
        <v>78</v>
      </c>
      <c r="I139" s="35" t="s">
        <v>78</v>
      </c>
      <c r="J139" s="35" t="s">
        <v>78</v>
      </c>
      <c r="K139" s="35" t="s">
        <v>596</v>
      </c>
      <c r="L139" s="35" t="s">
        <v>597</v>
      </c>
      <c r="M139" s="35" t="s">
        <v>613</v>
      </c>
      <c r="N139" s="35" t="s">
        <v>605</v>
      </c>
      <c r="O139" s="35" t="s">
        <v>614</v>
      </c>
      <c r="P139" s="35" t="s">
        <v>617</v>
      </c>
      <c r="Q139" s="35" t="s">
        <v>601</v>
      </c>
      <c r="R139" s="84"/>
      <c r="S139" s="84"/>
      <c r="T139" s="85">
        <v>21</v>
      </c>
      <c r="U139" s="85">
        <v>12</v>
      </c>
      <c r="V139" s="85"/>
      <c r="W139" s="85"/>
      <c r="X139" s="85">
        <v>6</v>
      </c>
      <c r="Y139" s="85">
        <v>4</v>
      </c>
      <c r="Z139" s="85">
        <v>20</v>
      </c>
      <c r="AA139" s="85">
        <v>12</v>
      </c>
      <c r="AB139" s="85">
        <v>1</v>
      </c>
      <c r="AC139" s="85">
        <v>1</v>
      </c>
      <c r="AD139" s="85">
        <v>1</v>
      </c>
      <c r="AE139" s="85">
        <v>1</v>
      </c>
      <c r="AF139" s="85">
        <v>12</v>
      </c>
      <c r="AG139" s="85">
        <v>4</v>
      </c>
      <c r="AH139" s="85">
        <v>21</v>
      </c>
      <c r="AI139" s="85">
        <v>10</v>
      </c>
      <c r="AJ139" s="85"/>
      <c r="AK139" s="85"/>
      <c r="AL139" s="85"/>
      <c r="AM139" s="85"/>
      <c r="AN139" s="85"/>
      <c r="AO139" s="85"/>
      <c r="AP139" s="85">
        <v>9</v>
      </c>
      <c r="AQ139" s="85">
        <v>4</v>
      </c>
      <c r="AR139" s="85">
        <v>25</v>
      </c>
      <c r="AS139" s="85">
        <v>13</v>
      </c>
      <c r="AT139" s="85"/>
      <c r="AU139" s="85"/>
      <c r="AV139" s="85"/>
      <c r="AW139" s="85"/>
      <c r="AX139" s="85"/>
      <c r="AY139" s="85"/>
      <c r="AZ139" s="85"/>
      <c r="BA139" s="85"/>
      <c r="BB139" s="85">
        <v>7</v>
      </c>
      <c r="BC139" s="85">
        <v>3</v>
      </c>
      <c r="BD139" s="85">
        <v>21</v>
      </c>
      <c r="BE139" s="85">
        <v>11</v>
      </c>
      <c r="BF139" s="86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>
        <v>9</v>
      </c>
      <c r="BQ139" s="85">
        <v>5</v>
      </c>
      <c r="BR139" s="85">
        <v>21</v>
      </c>
      <c r="BS139" s="85">
        <v>8</v>
      </c>
      <c r="BT139" s="85">
        <v>2</v>
      </c>
      <c r="BU139" s="85">
        <v>1</v>
      </c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>
        <v>7</v>
      </c>
      <c r="CG139" s="85">
        <v>2</v>
      </c>
      <c r="CH139" s="85">
        <v>22</v>
      </c>
      <c r="CI139" s="85">
        <v>11</v>
      </c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>
        <v>5</v>
      </c>
      <c r="CY139" s="85">
        <v>1</v>
      </c>
      <c r="CZ139" s="85">
        <v>18</v>
      </c>
      <c r="DA139" s="85">
        <v>6</v>
      </c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>
        <v>1</v>
      </c>
      <c r="DQ139" s="85">
        <v>0</v>
      </c>
      <c r="DR139" s="85">
        <v>13</v>
      </c>
      <c r="DS139" s="85">
        <v>6</v>
      </c>
      <c r="DT139" s="85">
        <v>17</v>
      </c>
      <c r="DU139" s="85">
        <v>10</v>
      </c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>
        <v>11</v>
      </c>
      <c r="EM139" s="85">
        <v>8</v>
      </c>
      <c r="EN139" s="86"/>
      <c r="EO139" s="85"/>
      <c r="EP139" s="85"/>
      <c r="EQ139" s="85"/>
      <c r="ER139" s="85"/>
      <c r="ES139" s="85"/>
      <c r="ET139" s="85"/>
      <c r="EU139" s="85"/>
      <c r="EV139" s="86"/>
      <c r="EW139" s="86"/>
      <c r="EX139" s="86"/>
      <c r="EY139" s="86"/>
      <c r="EZ139" s="86"/>
      <c r="FA139" s="86"/>
      <c r="FB139" s="86"/>
      <c r="FC139" s="86"/>
      <c r="FD139" s="86">
        <v>2</v>
      </c>
      <c r="FE139" s="86">
        <v>0</v>
      </c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27"/>
      <c r="GQ139" s="27">
        <f t="shared" si="42"/>
        <v>28</v>
      </c>
      <c r="GR139" s="27">
        <f t="shared" si="43"/>
        <v>32</v>
      </c>
      <c r="GS139" s="27">
        <f t="shared" si="44"/>
        <v>31</v>
      </c>
      <c r="GT139" s="27">
        <f t="shared" si="45"/>
        <v>32</v>
      </c>
      <c r="GU139" s="27">
        <f t="shared" si="46"/>
        <v>30</v>
      </c>
      <c r="GV139" s="27">
        <f t="shared" si="47"/>
        <v>28</v>
      </c>
      <c r="GW139" s="27">
        <f t="shared" si="48"/>
        <v>30</v>
      </c>
      <c r="GX139" s="27">
        <f t="shared" si="49"/>
        <v>31</v>
      </c>
      <c r="GY139" s="27">
        <f t="shared" si="50"/>
        <v>30</v>
      </c>
      <c r="GZ139" s="27">
        <f t="shared" si="51"/>
        <v>272</v>
      </c>
      <c r="HA139" s="87" t="str">
        <f>IF(GZ139='Rregjistrimet 9 Vjeçare'!AJ139,"Mire","Gabim")</f>
        <v>Mire</v>
      </c>
      <c r="HB139" s="27">
        <f t="shared" si="52"/>
        <v>17</v>
      </c>
      <c r="HC139" s="27">
        <f t="shared" si="53"/>
        <v>16</v>
      </c>
      <c r="HD139" s="27">
        <f t="shared" si="41"/>
        <v>15</v>
      </c>
      <c r="HE139" s="27">
        <f t="shared" si="54"/>
        <v>16</v>
      </c>
      <c r="HF139" s="27">
        <f t="shared" si="55"/>
        <v>16</v>
      </c>
      <c r="HG139" s="27">
        <f t="shared" si="56"/>
        <v>10</v>
      </c>
      <c r="HH139" s="27">
        <f t="shared" si="57"/>
        <v>13</v>
      </c>
      <c r="HI139" s="27">
        <f t="shared" si="58"/>
        <v>12</v>
      </c>
      <c r="HJ139" s="27">
        <f t="shared" si="59"/>
        <v>18</v>
      </c>
      <c r="HK139" s="27">
        <f t="shared" si="60"/>
        <v>133</v>
      </c>
      <c r="HL139" s="87" t="str">
        <f>IF(HK139='Rregjistrimet 9 Vjeçare'!AK139,"Mire","Gabim")</f>
        <v>Mire</v>
      </c>
    </row>
    <row r="140" spans="1:220" ht="13.5" customHeight="1">
      <c r="A140" s="83" t="s">
        <v>77</v>
      </c>
      <c r="B140" s="35" t="s">
        <v>66</v>
      </c>
      <c r="C140" s="35"/>
      <c r="D140" s="35"/>
      <c r="E140" s="35" t="s">
        <v>370</v>
      </c>
      <c r="F140" s="77" t="s">
        <v>458</v>
      </c>
      <c r="G140" s="35" t="s">
        <v>78</v>
      </c>
      <c r="H140" s="35" t="s">
        <v>78</v>
      </c>
      <c r="I140" s="35" t="s">
        <v>78</v>
      </c>
      <c r="J140" s="35" t="s">
        <v>78</v>
      </c>
      <c r="K140" s="35" t="s">
        <v>596</v>
      </c>
      <c r="L140" s="35" t="s">
        <v>597</v>
      </c>
      <c r="M140" s="35" t="s">
        <v>613</v>
      </c>
      <c r="N140" s="35" t="s">
        <v>599</v>
      </c>
      <c r="O140" s="35" t="s">
        <v>600</v>
      </c>
      <c r="P140" s="35"/>
      <c r="Q140" s="35" t="s">
        <v>601</v>
      </c>
      <c r="R140" s="84"/>
      <c r="S140" s="84"/>
      <c r="T140" s="85">
        <v>27</v>
      </c>
      <c r="U140" s="85">
        <v>12</v>
      </c>
      <c r="V140" s="85"/>
      <c r="W140" s="85"/>
      <c r="X140" s="85">
        <v>8</v>
      </c>
      <c r="Y140" s="85">
        <v>3</v>
      </c>
      <c r="Z140" s="85">
        <v>25</v>
      </c>
      <c r="AA140" s="85">
        <v>13</v>
      </c>
      <c r="AB140" s="85">
        <v>17</v>
      </c>
      <c r="AC140" s="85">
        <v>10</v>
      </c>
      <c r="AD140" s="85"/>
      <c r="AE140" s="85"/>
      <c r="AF140" s="85">
        <v>10</v>
      </c>
      <c r="AG140" s="85">
        <v>2</v>
      </c>
      <c r="AH140" s="85">
        <v>18</v>
      </c>
      <c r="AI140" s="85">
        <v>7</v>
      </c>
      <c r="AJ140" s="85">
        <v>2</v>
      </c>
      <c r="AK140" s="85">
        <v>2</v>
      </c>
      <c r="AL140" s="85"/>
      <c r="AM140" s="85"/>
      <c r="AN140" s="85"/>
      <c r="AO140" s="85"/>
      <c r="AP140" s="85"/>
      <c r="AQ140" s="85"/>
      <c r="AR140" s="85">
        <v>35</v>
      </c>
      <c r="AS140" s="85">
        <v>20</v>
      </c>
      <c r="AT140" s="85"/>
      <c r="AU140" s="85"/>
      <c r="AV140" s="85"/>
      <c r="AW140" s="85"/>
      <c r="AX140" s="85"/>
      <c r="AY140" s="85"/>
      <c r="AZ140" s="85"/>
      <c r="BA140" s="85"/>
      <c r="BB140" s="85">
        <v>19</v>
      </c>
      <c r="BC140" s="85">
        <v>6</v>
      </c>
      <c r="BD140" s="85">
        <v>8</v>
      </c>
      <c r="BE140" s="85">
        <v>3</v>
      </c>
      <c r="BF140" s="86">
        <v>1</v>
      </c>
      <c r="BG140" s="85">
        <v>0</v>
      </c>
      <c r="BH140" s="85"/>
      <c r="BI140" s="85"/>
      <c r="BJ140" s="85"/>
      <c r="BK140" s="85"/>
      <c r="BL140" s="85"/>
      <c r="BM140" s="85"/>
      <c r="BN140" s="85">
        <v>1</v>
      </c>
      <c r="BO140" s="85">
        <v>0</v>
      </c>
      <c r="BP140" s="85">
        <v>45</v>
      </c>
      <c r="BQ140" s="85">
        <v>26</v>
      </c>
      <c r="BR140" s="85">
        <v>42</v>
      </c>
      <c r="BS140" s="85">
        <v>19</v>
      </c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>
        <v>2</v>
      </c>
      <c r="CE140" s="85">
        <v>0</v>
      </c>
      <c r="CF140" s="85">
        <v>17</v>
      </c>
      <c r="CG140" s="85">
        <v>14</v>
      </c>
      <c r="CH140" s="85">
        <v>32</v>
      </c>
      <c r="CI140" s="85">
        <v>16</v>
      </c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>
        <v>1</v>
      </c>
      <c r="CW140" s="85">
        <v>0</v>
      </c>
      <c r="CX140" s="85">
        <v>24</v>
      </c>
      <c r="CY140" s="85">
        <v>15</v>
      </c>
      <c r="CZ140" s="85">
        <v>25</v>
      </c>
      <c r="DA140" s="85">
        <v>17</v>
      </c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>
        <v>4</v>
      </c>
      <c r="DQ140" s="85">
        <v>3</v>
      </c>
      <c r="DR140" s="85">
        <v>8</v>
      </c>
      <c r="DS140" s="85">
        <v>6</v>
      </c>
      <c r="DT140" s="85">
        <v>20</v>
      </c>
      <c r="DU140" s="85">
        <v>17</v>
      </c>
      <c r="DV140" s="85"/>
      <c r="DW140" s="85"/>
      <c r="DX140" s="85"/>
      <c r="DY140" s="85"/>
      <c r="DZ140" s="85"/>
      <c r="EA140" s="85"/>
      <c r="EB140" s="85"/>
      <c r="EC140" s="85"/>
      <c r="ED140" s="85">
        <v>1</v>
      </c>
      <c r="EE140" s="85">
        <v>0</v>
      </c>
      <c r="EF140" s="85"/>
      <c r="EG140" s="85"/>
      <c r="EH140" s="85"/>
      <c r="EI140" s="85"/>
      <c r="EJ140" s="85">
        <v>2</v>
      </c>
      <c r="EK140" s="85">
        <v>1</v>
      </c>
      <c r="EL140" s="85">
        <v>16</v>
      </c>
      <c r="EM140" s="85">
        <v>6</v>
      </c>
      <c r="EN140" s="86"/>
      <c r="EO140" s="85"/>
      <c r="EP140" s="85"/>
      <c r="EQ140" s="85"/>
      <c r="ER140" s="85"/>
      <c r="ES140" s="85"/>
      <c r="ET140" s="85"/>
      <c r="EU140" s="85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>
        <v>1</v>
      </c>
      <c r="FU140" s="86">
        <v>0</v>
      </c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27"/>
      <c r="GQ140" s="27">
        <f t="shared" si="42"/>
        <v>35</v>
      </c>
      <c r="GR140" s="27">
        <f t="shared" si="43"/>
        <v>35</v>
      </c>
      <c r="GS140" s="27">
        <f t="shared" si="44"/>
        <v>35</v>
      </c>
      <c r="GT140" s="27">
        <f t="shared" si="45"/>
        <v>57</v>
      </c>
      <c r="GU140" s="27">
        <f t="shared" si="46"/>
        <v>56</v>
      </c>
      <c r="GV140" s="27">
        <f t="shared" si="47"/>
        <v>61</v>
      </c>
      <c r="GW140" s="27">
        <f t="shared" si="48"/>
        <v>60</v>
      </c>
      <c r="GX140" s="27">
        <f t="shared" si="49"/>
        <v>36</v>
      </c>
      <c r="GY140" s="27">
        <f t="shared" si="50"/>
        <v>36</v>
      </c>
      <c r="GZ140" s="27">
        <f t="shared" si="51"/>
        <v>411</v>
      </c>
      <c r="HA140" s="87" t="str">
        <f>IF(GZ140='Rregjistrimet 9 Vjeçare'!AJ140,"Mire","Gabim")</f>
        <v>Mire</v>
      </c>
      <c r="HB140" s="27">
        <f t="shared" si="52"/>
        <v>15</v>
      </c>
      <c r="HC140" s="27">
        <f t="shared" si="53"/>
        <v>15</v>
      </c>
      <c r="HD140" s="27">
        <f t="shared" si="41"/>
        <v>17</v>
      </c>
      <c r="HE140" s="27">
        <f t="shared" si="54"/>
        <v>28</v>
      </c>
      <c r="HF140" s="27">
        <f t="shared" si="55"/>
        <v>29</v>
      </c>
      <c r="HG140" s="27">
        <f t="shared" si="56"/>
        <v>33</v>
      </c>
      <c r="HH140" s="27">
        <f t="shared" si="57"/>
        <v>34</v>
      </c>
      <c r="HI140" s="27">
        <f t="shared" si="58"/>
        <v>24</v>
      </c>
      <c r="HJ140" s="27">
        <f t="shared" si="59"/>
        <v>23</v>
      </c>
      <c r="HK140" s="27">
        <f t="shared" si="60"/>
        <v>218</v>
      </c>
      <c r="HL140" s="87" t="str">
        <f>IF(HK140='Rregjistrimet 9 Vjeçare'!AK140,"Mire","Gabim")</f>
        <v>Mire</v>
      </c>
    </row>
    <row r="141" spans="1:220" ht="13.5" customHeight="1">
      <c r="A141" s="83" t="s">
        <v>77</v>
      </c>
      <c r="B141" s="35" t="s">
        <v>66</v>
      </c>
      <c r="C141" s="35"/>
      <c r="D141" s="35"/>
      <c r="E141" s="35" t="s">
        <v>371</v>
      </c>
      <c r="F141" s="77" t="s">
        <v>1066</v>
      </c>
      <c r="G141" s="35" t="s">
        <v>78</v>
      </c>
      <c r="H141" s="35" t="s">
        <v>78</v>
      </c>
      <c r="I141" s="35" t="s">
        <v>78</v>
      </c>
      <c r="J141" s="35" t="s">
        <v>78</v>
      </c>
      <c r="K141" s="35" t="s">
        <v>596</v>
      </c>
      <c r="L141" s="35" t="s">
        <v>597</v>
      </c>
      <c r="M141" s="35" t="s">
        <v>613</v>
      </c>
      <c r="N141" s="35" t="s">
        <v>599</v>
      </c>
      <c r="O141" s="35" t="s">
        <v>600</v>
      </c>
      <c r="P141" s="35"/>
      <c r="Q141" s="35" t="s">
        <v>601</v>
      </c>
      <c r="R141" s="84">
        <v>7</v>
      </c>
      <c r="S141" s="84">
        <v>3</v>
      </c>
      <c r="T141" s="85">
        <v>51</v>
      </c>
      <c r="U141" s="85">
        <v>30</v>
      </c>
      <c r="V141" s="85"/>
      <c r="W141" s="85"/>
      <c r="X141" s="85">
        <v>2</v>
      </c>
      <c r="Y141" s="85">
        <v>1</v>
      </c>
      <c r="Z141" s="85">
        <v>15</v>
      </c>
      <c r="AA141" s="85">
        <v>10</v>
      </c>
      <c r="AB141" s="85"/>
      <c r="AC141" s="85"/>
      <c r="AD141" s="85"/>
      <c r="AE141" s="85"/>
      <c r="AF141" s="85">
        <v>50</v>
      </c>
      <c r="AG141" s="85">
        <v>19</v>
      </c>
      <c r="AH141" s="85">
        <v>7</v>
      </c>
      <c r="AI141" s="85">
        <v>3</v>
      </c>
      <c r="AJ141" s="85">
        <v>1</v>
      </c>
      <c r="AK141" s="85">
        <v>1</v>
      </c>
      <c r="AL141" s="85"/>
      <c r="AM141" s="85"/>
      <c r="AN141" s="85">
        <v>4</v>
      </c>
      <c r="AO141" s="85">
        <v>1</v>
      </c>
      <c r="AP141" s="85">
        <v>45</v>
      </c>
      <c r="AQ141" s="85">
        <v>21</v>
      </c>
      <c r="AR141" s="85">
        <v>30</v>
      </c>
      <c r="AS141" s="85">
        <v>13</v>
      </c>
      <c r="AT141" s="85"/>
      <c r="AU141" s="85"/>
      <c r="AV141" s="85"/>
      <c r="AW141" s="85"/>
      <c r="AX141" s="85">
        <v>1</v>
      </c>
      <c r="AY141" s="85">
        <v>0</v>
      </c>
      <c r="AZ141" s="85">
        <v>3</v>
      </c>
      <c r="BA141" s="85">
        <v>3</v>
      </c>
      <c r="BB141" s="85">
        <v>51</v>
      </c>
      <c r="BC141" s="85">
        <v>20</v>
      </c>
      <c r="BD141" s="85">
        <v>14</v>
      </c>
      <c r="BE141" s="85">
        <v>6</v>
      </c>
      <c r="BF141" s="86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>
        <v>63</v>
      </c>
      <c r="BQ141" s="85">
        <v>28</v>
      </c>
      <c r="BR141" s="85">
        <v>5</v>
      </c>
      <c r="BS141" s="85">
        <v>4</v>
      </c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>
        <v>7</v>
      </c>
      <c r="CE141" s="85">
        <v>1</v>
      </c>
      <c r="CF141" s="85">
        <v>81</v>
      </c>
      <c r="CG141" s="85">
        <v>38</v>
      </c>
      <c r="CH141" s="85">
        <v>12</v>
      </c>
      <c r="CI141" s="85">
        <v>4</v>
      </c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>
        <v>3</v>
      </c>
      <c r="CW141" s="85">
        <v>1</v>
      </c>
      <c r="CX141" s="85">
        <v>69</v>
      </c>
      <c r="CY141" s="85">
        <v>33</v>
      </c>
      <c r="CZ141" s="85">
        <v>8</v>
      </c>
      <c r="DA141" s="85">
        <v>4</v>
      </c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>
        <v>3</v>
      </c>
      <c r="DQ141" s="85">
        <v>1</v>
      </c>
      <c r="DR141" s="85">
        <v>45</v>
      </c>
      <c r="DS141" s="85">
        <v>18</v>
      </c>
      <c r="DT141" s="85">
        <v>56</v>
      </c>
      <c r="DU141" s="85">
        <v>18</v>
      </c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>
        <v>8</v>
      </c>
      <c r="EK141" s="85">
        <v>3</v>
      </c>
      <c r="EL141" s="85">
        <v>27</v>
      </c>
      <c r="EM141" s="85">
        <v>22</v>
      </c>
      <c r="EN141" s="86"/>
      <c r="EO141" s="85"/>
      <c r="EP141" s="85"/>
      <c r="EQ141" s="85"/>
      <c r="ER141" s="85"/>
      <c r="ES141" s="85"/>
      <c r="ET141" s="85"/>
      <c r="EU141" s="85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27"/>
      <c r="GQ141" s="27">
        <f t="shared" si="42"/>
        <v>60</v>
      </c>
      <c r="GR141" s="27">
        <f t="shared" si="43"/>
        <v>70</v>
      </c>
      <c r="GS141" s="27">
        <f t="shared" si="44"/>
        <v>55</v>
      </c>
      <c r="GT141" s="27">
        <f t="shared" si="45"/>
        <v>82</v>
      </c>
      <c r="GU141" s="27">
        <f t="shared" si="46"/>
        <v>84</v>
      </c>
      <c r="GV141" s="27">
        <f t="shared" si="47"/>
        <v>89</v>
      </c>
      <c r="GW141" s="27">
        <f t="shared" si="48"/>
        <v>84</v>
      </c>
      <c r="GX141" s="27">
        <f t="shared" si="49"/>
        <v>61</v>
      </c>
      <c r="GY141" s="27">
        <f t="shared" si="50"/>
        <v>83</v>
      </c>
      <c r="GZ141" s="27">
        <f t="shared" si="51"/>
        <v>668</v>
      </c>
      <c r="HA141" s="87" t="str">
        <f>IF(GZ141='Rregjistrimet 9 Vjeçare'!AJ141,"Mire","Gabim")</f>
        <v>Mire</v>
      </c>
      <c r="HB141" s="27">
        <f t="shared" si="52"/>
        <v>34</v>
      </c>
      <c r="HC141" s="27">
        <f t="shared" si="53"/>
        <v>30</v>
      </c>
      <c r="HD141" s="27">
        <f t="shared" si="41"/>
        <v>27</v>
      </c>
      <c r="HE141" s="27">
        <f t="shared" si="54"/>
        <v>34</v>
      </c>
      <c r="HF141" s="27">
        <f t="shared" si="55"/>
        <v>35</v>
      </c>
      <c r="HG141" s="27">
        <f t="shared" si="56"/>
        <v>43</v>
      </c>
      <c r="HH141" s="27">
        <f t="shared" si="57"/>
        <v>38</v>
      </c>
      <c r="HI141" s="27">
        <f t="shared" si="58"/>
        <v>25</v>
      </c>
      <c r="HJ141" s="27">
        <f t="shared" si="59"/>
        <v>40</v>
      </c>
      <c r="HK141" s="27">
        <f t="shared" si="60"/>
        <v>306</v>
      </c>
      <c r="HL141" s="87" t="str">
        <f>IF(HK141='Rregjistrimet 9 Vjeçare'!AK141,"Mire","Gabim")</f>
        <v>Mire</v>
      </c>
    </row>
    <row r="142" spans="1:220" ht="13.5" customHeight="1">
      <c r="A142" s="83" t="s">
        <v>77</v>
      </c>
      <c r="B142" s="35" t="s">
        <v>66</v>
      </c>
      <c r="C142" s="35"/>
      <c r="D142" s="35"/>
      <c r="E142" s="35" t="s">
        <v>372</v>
      </c>
      <c r="F142" s="77" t="s">
        <v>459</v>
      </c>
      <c r="G142" s="35" t="s">
        <v>78</v>
      </c>
      <c r="H142" s="35" t="s">
        <v>78</v>
      </c>
      <c r="I142" s="35" t="s">
        <v>78</v>
      </c>
      <c r="J142" s="35" t="s">
        <v>78</v>
      </c>
      <c r="K142" s="35" t="s">
        <v>596</v>
      </c>
      <c r="L142" s="35" t="s">
        <v>597</v>
      </c>
      <c r="M142" s="35" t="s">
        <v>613</v>
      </c>
      <c r="N142" s="35" t="s">
        <v>599</v>
      </c>
      <c r="O142" s="35" t="s">
        <v>600</v>
      </c>
      <c r="P142" s="35"/>
      <c r="Q142" s="35" t="s">
        <v>601</v>
      </c>
      <c r="R142" s="84"/>
      <c r="S142" s="84"/>
      <c r="T142" s="85">
        <v>13</v>
      </c>
      <c r="U142" s="85">
        <v>3</v>
      </c>
      <c r="V142" s="85"/>
      <c r="W142" s="85"/>
      <c r="X142" s="85">
        <v>1</v>
      </c>
      <c r="Y142" s="85">
        <v>1</v>
      </c>
      <c r="Z142" s="85">
        <v>14</v>
      </c>
      <c r="AA142" s="85">
        <v>7</v>
      </c>
      <c r="AB142" s="85"/>
      <c r="AC142" s="85"/>
      <c r="AD142" s="85"/>
      <c r="AE142" s="85"/>
      <c r="AF142" s="85">
        <v>1</v>
      </c>
      <c r="AG142" s="85">
        <v>0</v>
      </c>
      <c r="AH142" s="85">
        <v>17</v>
      </c>
      <c r="AI142" s="85">
        <v>6</v>
      </c>
      <c r="AJ142" s="85"/>
      <c r="AK142" s="85"/>
      <c r="AL142" s="85"/>
      <c r="AM142" s="85"/>
      <c r="AN142" s="85"/>
      <c r="AO142" s="85"/>
      <c r="AP142" s="85">
        <v>4</v>
      </c>
      <c r="AQ142" s="85">
        <v>1</v>
      </c>
      <c r="AR142" s="85">
        <v>10</v>
      </c>
      <c r="AS142" s="85">
        <v>4</v>
      </c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>
        <v>16</v>
      </c>
      <c r="BE142" s="85">
        <v>8</v>
      </c>
      <c r="BF142" s="86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>
        <v>1</v>
      </c>
      <c r="BQ142" s="85">
        <v>0</v>
      </c>
      <c r="BR142" s="85">
        <v>18</v>
      </c>
      <c r="BS142" s="85">
        <v>6</v>
      </c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>
        <v>2</v>
      </c>
      <c r="CG142" s="85">
        <v>0</v>
      </c>
      <c r="CH142" s="85">
        <v>14</v>
      </c>
      <c r="CI142" s="85">
        <v>5</v>
      </c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>
        <v>1</v>
      </c>
      <c r="CY142" s="85">
        <v>0</v>
      </c>
      <c r="CZ142" s="85">
        <v>10</v>
      </c>
      <c r="DA142" s="85">
        <v>5</v>
      </c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>
        <v>1</v>
      </c>
      <c r="DS142" s="85">
        <v>0</v>
      </c>
      <c r="DT142" s="85">
        <v>17</v>
      </c>
      <c r="DU142" s="85">
        <v>7</v>
      </c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>
        <v>3</v>
      </c>
      <c r="EM142" s="85">
        <v>1</v>
      </c>
      <c r="EN142" s="86"/>
      <c r="EO142" s="85"/>
      <c r="EP142" s="85"/>
      <c r="EQ142" s="85"/>
      <c r="ER142" s="85"/>
      <c r="ES142" s="85"/>
      <c r="ET142" s="85"/>
      <c r="EU142" s="85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27"/>
      <c r="GQ142" s="27">
        <f t="shared" si="42"/>
        <v>14</v>
      </c>
      <c r="GR142" s="27">
        <f t="shared" si="43"/>
        <v>15</v>
      </c>
      <c r="GS142" s="27">
        <f t="shared" si="44"/>
        <v>21</v>
      </c>
      <c r="GT142" s="27">
        <f t="shared" si="45"/>
        <v>10</v>
      </c>
      <c r="GU142" s="27">
        <f t="shared" si="46"/>
        <v>17</v>
      </c>
      <c r="GV142" s="27">
        <f t="shared" si="47"/>
        <v>20</v>
      </c>
      <c r="GW142" s="27">
        <f t="shared" si="48"/>
        <v>15</v>
      </c>
      <c r="GX142" s="27">
        <f t="shared" si="49"/>
        <v>11</v>
      </c>
      <c r="GY142" s="27">
        <f t="shared" si="50"/>
        <v>20</v>
      </c>
      <c r="GZ142" s="27">
        <f t="shared" si="51"/>
        <v>143</v>
      </c>
      <c r="HA142" s="87" t="str">
        <f>IF(GZ142='Rregjistrimet 9 Vjeçare'!AJ142,"Mire","Gabim")</f>
        <v>Mire</v>
      </c>
      <c r="HB142" s="27">
        <f t="shared" si="52"/>
        <v>4</v>
      </c>
      <c r="HC142" s="27">
        <f t="shared" si="53"/>
        <v>7</v>
      </c>
      <c r="HD142" s="27">
        <f t="shared" si="41"/>
        <v>7</v>
      </c>
      <c r="HE142" s="27">
        <f t="shared" si="54"/>
        <v>4</v>
      </c>
      <c r="HF142" s="27">
        <f t="shared" si="55"/>
        <v>8</v>
      </c>
      <c r="HG142" s="27">
        <f t="shared" si="56"/>
        <v>6</v>
      </c>
      <c r="HH142" s="27">
        <f t="shared" si="57"/>
        <v>5</v>
      </c>
      <c r="HI142" s="27">
        <f t="shared" si="58"/>
        <v>5</v>
      </c>
      <c r="HJ142" s="27">
        <f t="shared" si="59"/>
        <v>8</v>
      </c>
      <c r="HK142" s="27">
        <f t="shared" si="60"/>
        <v>54</v>
      </c>
      <c r="HL142" s="87" t="str">
        <f>IF(HK142='Rregjistrimet 9 Vjeçare'!AK142,"Mire","Gabim")</f>
        <v>Mire</v>
      </c>
    </row>
    <row r="143" spans="1:220" ht="13.5" customHeight="1">
      <c r="A143" s="83" t="s">
        <v>77</v>
      </c>
      <c r="B143" s="35" t="s">
        <v>66</v>
      </c>
      <c r="C143" s="35"/>
      <c r="D143" s="35"/>
      <c r="E143" s="35" t="s">
        <v>373</v>
      </c>
      <c r="F143" s="77" t="s">
        <v>460</v>
      </c>
      <c r="G143" s="35" t="s">
        <v>78</v>
      </c>
      <c r="H143" s="35" t="s">
        <v>78</v>
      </c>
      <c r="I143" s="35" t="s">
        <v>78</v>
      </c>
      <c r="J143" s="35" t="s">
        <v>78</v>
      </c>
      <c r="K143" s="35" t="s">
        <v>596</v>
      </c>
      <c r="L143" s="35" t="s">
        <v>597</v>
      </c>
      <c r="M143" s="35" t="s">
        <v>613</v>
      </c>
      <c r="N143" s="35" t="s">
        <v>605</v>
      </c>
      <c r="O143" s="35" t="s">
        <v>614</v>
      </c>
      <c r="P143" s="35"/>
      <c r="Q143" s="35" t="s">
        <v>601</v>
      </c>
      <c r="R143" s="84"/>
      <c r="S143" s="84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6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>
        <v>103</v>
      </c>
      <c r="BS143" s="85">
        <v>61</v>
      </c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>
        <v>41</v>
      </c>
      <c r="CG143" s="85">
        <v>23</v>
      </c>
      <c r="CH143" s="85">
        <v>100</v>
      </c>
      <c r="CI143" s="85">
        <v>69</v>
      </c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>
        <v>40</v>
      </c>
      <c r="CY143" s="85">
        <v>18</v>
      </c>
      <c r="CZ143" s="85">
        <v>100</v>
      </c>
      <c r="DA143" s="85">
        <v>46</v>
      </c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>
        <v>3</v>
      </c>
      <c r="DQ143" s="85">
        <v>2</v>
      </c>
      <c r="DR143" s="85">
        <v>43</v>
      </c>
      <c r="DS143" s="85">
        <v>24</v>
      </c>
      <c r="DT143" s="85">
        <v>73</v>
      </c>
      <c r="DU143" s="85">
        <v>48</v>
      </c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>
        <v>4</v>
      </c>
      <c r="EK143" s="85">
        <v>3</v>
      </c>
      <c r="EL143" s="85">
        <v>47</v>
      </c>
      <c r="EM143" s="85">
        <v>14</v>
      </c>
      <c r="EN143" s="86"/>
      <c r="EO143" s="85"/>
      <c r="EP143" s="85"/>
      <c r="EQ143" s="85"/>
      <c r="ER143" s="85"/>
      <c r="ES143" s="85"/>
      <c r="ET143" s="85"/>
      <c r="EU143" s="85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27"/>
      <c r="GQ143" s="27">
        <f t="shared" si="42"/>
        <v>0</v>
      </c>
      <c r="GR143" s="27">
        <f t="shared" si="43"/>
        <v>0</v>
      </c>
      <c r="GS143" s="27">
        <f t="shared" si="44"/>
        <v>0</v>
      </c>
      <c r="GT143" s="27">
        <f t="shared" si="45"/>
        <v>0</v>
      </c>
      <c r="GU143" s="27">
        <f t="shared" si="46"/>
        <v>0</v>
      </c>
      <c r="GV143" s="27">
        <f t="shared" si="47"/>
        <v>144</v>
      </c>
      <c r="GW143" s="27">
        <f t="shared" si="48"/>
        <v>143</v>
      </c>
      <c r="GX143" s="27">
        <f t="shared" si="49"/>
        <v>147</v>
      </c>
      <c r="GY143" s="27">
        <f t="shared" si="50"/>
        <v>120</v>
      </c>
      <c r="GZ143" s="27">
        <f t="shared" si="51"/>
        <v>554</v>
      </c>
      <c r="HA143" s="87" t="str">
        <f>IF(GZ143='Rregjistrimet 9 Vjeçare'!AJ143,"Mire","Gabim")</f>
        <v>Mire</v>
      </c>
      <c r="HB143" s="27">
        <f t="shared" si="52"/>
        <v>0</v>
      </c>
      <c r="HC143" s="27">
        <f t="shared" si="53"/>
        <v>0</v>
      </c>
      <c r="HD143" s="27">
        <f t="shared" si="41"/>
        <v>0</v>
      </c>
      <c r="HE143" s="27">
        <f t="shared" si="54"/>
        <v>0</v>
      </c>
      <c r="HF143" s="27">
        <f t="shared" si="55"/>
        <v>0</v>
      </c>
      <c r="HG143" s="27">
        <f t="shared" si="56"/>
        <v>84</v>
      </c>
      <c r="HH143" s="27">
        <f t="shared" si="57"/>
        <v>89</v>
      </c>
      <c r="HI143" s="27">
        <f t="shared" si="58"/>
        <v>73</v>
      </c>
      <c r="HJ143" s="27">
        <f t="shared" si="59"/>
        <v>62</v>
      </c>
      <c r="HK143" s="27">
        <f t="shared" si="60"/>
        <v>308</v>
      </c>
      <c r="HL143" s="87" t="str">
        <f>IF(HK143='Rregjistrimet 9 Vjeçare'!AK143,"Mire","Gabim")</f>
        <v>Mire</v>
      </c>
    </row>
    <row r="144" spans="1:220" ht="13.5" customHeight="1">
      <c r="A144" s="83" t="s">
        <v>77</v>
      </c>
      <c r="B144" s="35" t="s">
        <v>66</v>
      </c>
      <c r="C144" s="35"/>
      <c r="D144" s="35"/>
      <c r="E144" s="35" t="s">
        <v>374</v>
      </c>
      <c r="F144" s="77" t="s">
        <v>989</v>
      </c>
      <c r="G144" s="35" t="s">
        <v>78</v>
      </c>
      <c r="H144" s="35" t="s">
        <v>78</v>
      </c>
      <c r="I144" s="35" t="s">
        <v>78</v>
      </c>
      <c r="J144" s="35" t="s">
        <v>78</v>
      </c>
      <c r="K144" s="35" t="s">
        <v>596</v>
      </c>
      <c r="L144" s="35" t="s">
        <v>597</v>
      </c>
      <c r="M144" s="35" t="s">
        <v>613</v>
      </c>
      <c r="N144" s="35" t="s">
        <v>605</v>
      </c>
      <c r="O144" s="35" t="s">
        <v>614</v>
      </c>
      <c r="P144" s="35"/>
      <c r="Q144" s="35" t="s">
        <v>601</v>
      </c>
      <c r="R144" s="84"/>
      <c r="S144" s="84"/>
      <c r="T144" s="85">
        <v>20</v>
      </c>
      <c r="U144" s="85">
        <v>7</v>
      </c>
      <c r="V144" s="85"/>
      <c r="W144" s="85"/>
      <c r="X144" s="85"/>
      <c r="Y144" s="85"/>
      <c r="Z144" s="85">
        <v>22</v>
      </c>
      <c r="AA144" s="85">
        <v>7</v>
      </c>
      <c r="AB144" s="85"/>
      <c r="AC144" s="85"/>
      <c r="AD144" s="85"/>
      <c r="AE144" s="85"/>
      <c r="AF144" s="85"/>
      <c r="AG144" s="85"/>
      <c r="AH144" s="85">
        <v>23</v>
      </c>
      <c r="AI144" s="85">
        <v>6</v>
      </c>
      <c r="AJ144" s="85"/>
      <c r="AK144" s="85"/>
      <c r="AL144" s="85"/>
      <c r="AM144" s="85"/>
      <c r="AN144" s="85"/>
      <c r="AO144" s="85"/>
      <c r="AP144" s="85"/>
      <c r="AQ144" s="85"/>
      <c r="AR144" s="85">
        <v>25</v>
      </c>
      <c r="AS144" s="85">
        <v>7</v>
      </c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>
        <v>25</v>
      </c>
      <c r="BE144" s="85">
        <v>12</v>
      </c>
      <c r="BF144" s="86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>
        <v>30</v>
      </c>
      <c r="BS144" s="85">
        <v>13</v>
      </c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>
        <v>34</v>
      </c>
      <c r="CI144" s="85">
        <v>14</v>
      </c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>
        <v>35</v>
      </c>
      <c r="DA144" s="85">
        <v>11</v>
      </c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>
        <v>40</v>
      </c>
      <c r="DU144" s="85">
        <v>20</v>
      </c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6"/>
      <c r="EO144" s="85"/>
      <c r="EP144" s="85"/>
      <c r="EQ144" s="85"/>
      <c r="ER144" s="85"/>
      <c r="ES144" s="85"/>
      <c r="ET144" s="85"/>
      <c r="EU144" s="85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79"/>
      <c r="GQ144" s="27">
        <f t="shared" si="42"/>
        <v>20</v>
      </c>
      <c r="GR144" s="27">
        <f t="shared" si="43"/>
        <v>22</v>
      </c>
      <c r="GS144" s="27">
        <f t="shared" si="44"/>
        <v>23</v>
      </c>
      <c r="GT144" s="27">
        <f t="shared" si="45"/>
        <v>25</v>
      </c>
      <c r="GU144" s="27">
        <f t="shared" si="46"/>
        <v>25</v>
      </c>
      <c r="GV144" s="27">
        <f t="shared" si="47"/>
        <v>30</v>
      </c>
      <c r="GW144" s="27">
        <f t="shared" si="48"/>
        <v>34</v>
      </c>
      <c r="GX144" s="27">
        <f t="shared" si="49"/>
        <v>35</v>
      </c>
      <c r="GY144" s="27">
        <f t="shared" si="50"/>
        <v>40</v>
      </c>
      <c r="GZ144" s="27">
        <f t="shared" si="51"/>
        <v>254</v>
      </c>
      <c r="HA144" s="87" t="str">
        <f>IF(GZ144='Rregjistrimet 9 Vjeçare'!AJ144,"Mire","Gabim")</f>
        <v>Mire</v>
      </c>
      <c r="HB144" s="27">
        <f t="shared" si="52"/>
        <v>7</v>
      </c>
      <c r="HC144" s="27">
        <f t="shared" si="53"/>
        <v>7</v>
      </c>
      <c r="HD144" s="27">
        <f t="shared" si="41"/>
        <v>6</v>
      </c>
      <c r="HE144" s="27">
        <f t="shared" si="54"/>
        <v>7</v>
      </c>
      <c r="HF144" s="27">
        <f t="shared" si="55"/>
        <v>12</v>
      </c>
      <c r="HG144" s="27">
        <f t="shared" si="56"/>
        <v>13</v>
      </c>
      <c r="HH144" s="27">
        <f t="shared" si="57"/>
        <v>14</v>
      </c>
      <c r="HI144" s="27">
        <f t="shared" si="58"/>
        <v>11</v>
      </c>
      <c r="HJ144" s="27">
        <f t="shared" si="59"/>
        <v>20</v>
      </c>
      <c r="HK144" s="27">
        <f t="shared" si="60"/>
        <v>97</v>
      </c>
      <c r="HL144" s="87" t="str">
        <f>IF(HK144='Rregjistrimet 9 Vjeçare'!AK144,"Mire","Gabim")</f>
        <v>Mire</v>
      </c>
    </row>
    <row r="145" spans="1:220" ht="13.5" customHeight="1">
      <c r="A145" s="83" t="s">
        <v>77</v>
      </c>
      <c r="B145" s="35" t="s">
        <v>66</v>
      </c>
      <c r="C145" s="35"/>
      <c r="D145" s="35"/>
      <c r="E145" s="35" t="s">
        <v>375</v>
      </c>
      <c r="F145" s="77" t="s">
        <v>461</v>
      </c>
      <c r="G145" s="35" t="s">
        <v>78</v>
      </c>
      <c r="H145" s="35" t="s">
        <v>78</v>
      </c>
      <c r="I145" s="35" t="s">
        <v>78</v>
      </c>
      <c r="J145" s="35" t="s">
        <v>78</v>
      </c>
      <c r="K145" s="35" t="s">
        <v>596</v>
      </c>
      <c r="L145" s="35" t="s">
        <v>597</v>
      </c>
      <c r="M145" s="35" t="s">
        <v>613</v>
      </c>
      <c r="N145" s="35" t="s">
        <v>599</v>
      </c>
      <c r="O145" s="35" t="s">
        <v>600</v>
      </c>
      <c r="P145" s="35"/>
      <c r="Q145" s="35" t="s">
        <v>601</v>
      </c>
      <c r="R145" s="84"/>
      <c r="S145" s="84"/>
      <c r="T145" s="85">
        <v>9</v>
      </c>
      <c r="U145" s="85">
        <v>1</v>
      </c>
      <c r="V145" s="85"/>
      <c r="W145" s="85"/>
      <c r="X145" s="85">
        <v>3</v>
      </c>
      <c r="Y145" s="85">
        <v>2</v>
      </c>
      <c r="Z145" s="85">
        <v>18</v>
      </c>
      <c r="AA145" s="85">
        <v>10</v>
      </c>
      <c r="AB145" s="85"/>
      <c r="AC145" s="85"/>
      <c r="AD145" s="85">
        <v>1</v>
      </c>
      <c r="AE145" s="85">
        <v>0</v>
      </c>
      <c r="AF145" s="85"/>
      <c r="AG145" s="85"/>
      <c r="AH145" s="85">
        <v>13</v>
      </c>
      <c r="AI145" s="85">
        <v>5</v>
      </c>
      <c r="AJ145" s="85"/>
      <c r="AK145" s="85"/>
      <c r="AL145" s="85"/>
      <c r="AM145" s="85"/>
      <c r="AN145" s="85"/>
      <c r="AO145" s="85"/>
      <c r="AP145" s="85"/>
      <c r="AQ145" s="85"/>
      <c r="AR145" s="85">
        <v>14</v>
      </c>
      <c r="AS145" s="85">
        <v>7</v>
      </c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>
        <v>13</v>
      </c>
      <c r="BE145" s="85">
        <v>6</v>
      </c>
      <c r="BF145" s="86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>
        <v>16</v>
      </c>
      <c r="BS145" s="85">
        <v>10</v>
      </c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>
        <v>7</v>
      </c>
      <c r="CI145" s="85">
        <v>5</v>
      </c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>
        <v>21</v>
      </c>
      <c r="DA145" s="85">
        <v>11</v>
      </c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>
        <v>19</v>
      </c>
      <c r="DU145" s="85">
        <v>9</v>
      </c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6"/>
      <c r="EO145" s="85"/>
      <c r="EP145" s="85"/>
      <c r="EQ145" s="85"/>
      <c r="ER145" s="85"/>
      <c r="ES145" s="85"/>
      <c r="ET145" s="85"/>
      <c r="EU145" s="85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27"/>
      <c r="GQ145" s="27">
        <f t="shared" si="42"/>
        <v>13</v>
      </c>
      <c r="GR145" s="27">
        <f t="shared" si="43"/>
        <v>18</v>
      </c>
      <c r="GS145" s="27">
        <f t="shared" si="44"/>
        <v>13</v>
      </c>
      <c r="GT145" s="27">
        <f t="shared" si="45"/>
        <v>14</v>
      </c>
      <c r="GU145" s="27">
        <f t="shared" si="46"/>
        <v>13</v>
      </c>
      <c r="GV145" s="27">
        <f t="shared" si="47"/>
        <v>16</v>
      </c>
      <c r="GW145" s="27">
        <f t="shared" si="48"/>
        <v>7</v>
      </c>
      <c r="GX145" s="27">
        <f t="shared" si="49"/>
        <v>21</v>
      </c>
      <c r="GY145" s="27">
        <f t="shared" si="50"/>
        <v>19</v>
      </c>
      <c r="GZ145" s="27">
        <f t="shared" si="51"/>
        <v>134</v>
      </c>
      <c r="HA145" s="87" t="str">
        <f>IF(GZ145='Rregjistrimet 9 Vjeçare'!AJ145,"Mire","Gabim")</f>
        <v>Mire</v>
      </c>
      <c r="HB145" s="27">
        <f t="shared" si="52"/>
        <v>3</v>
      </c>
      <c r="HC145" s="27">
        <f t="shared" si="53"/>
        <v>10</v>
      </c>
      <c r="HD145" s="27">
        <f t="shared" si="41"/>
        <v>5</v>
      </c>
      <c r="HE145" s="27">
        <f t="shared" si="54"/>
        <v>7</v>
      </c>
      <c r="HF145" s="27">
        <f t="shared" si="55"/>
        <v>6</v>
      </c>
      <c r="HG145" s="27">
        <f t="shared" si="56"/>
        <v>10</v>
      </c>
      <c r="HH145" s="27">
        <f t="shared" si="57"/>
        <v>5</v>
      </c>
      <c r="HI145" s="27">
        <f t="shared" si="58"/>
        <v>11</v>
      </c>
      <c r="HJ145" s="27">
        <f t="shared" si="59"/>
        <v>9</v>
      </c>
      <c r="HK145" s="27">
        <f t="shared" si="60"/>
        <v>66</v>
      </c>
      <c r="HL145" s="87" t="str">
        <f>IF(HK145='Rregjistrimet 9 Vjeçare'!AK145,"Mire","Gabim")</f>
        <v>Mire</v>
      </c>
    </row>
    <row r="146" spans="1:220" ht="13.5" customHeight="1">
      <c r="A146" s="83" t="s">
        <v>77</v>
      </c>
      <c r="B146" s="35" t="s">
        <v>66</v>
      </c>
      <c r="C146" s="35"/>
      <c r="D146" s="35"/>
      <c r="E146" s="35" t="s">
        <v>376</v>
      </c>
      <c r="F146" s="77" t="s">
        <v>462</v>
      </c>
      <c r="G146" s="35" t="s">
        <v>78</v>
      </c>
      <c r="H146" s="35" t="s">
        <v>78</v>
      </c>
      <c r="I146" s="35" t="s">
        <v>78</v>
      </c>
      <c r="J146" s="35" t="s">
        <v>78</v>
      </c>
      <c r="K146" s="35" t="s">
        <v>596</v>
      </c>
      <c r="L146" s="35" t="s">
        <v>597</v>
      </c>
      <c r="M146" s="35" t="s">
        <v>613</v>
      </c>
      <c r="N146" s="35" t="s">
        <v>599</v>
      </c>
      <c r="O146" s="35" t="s">
        <v>600</v>
      </c>
      <c r="P146" s="35"/>
      <c r="Q146" s="35" t="s">
        <v>601</v>
      </c>
      <c r="R146" s="84"/>
      <c r="S146" s="84"/>
      <c r="T146" s="85">
        <v>14</v>
      </c>
      <c r="U146" s="85">
        <v>8</v>
      </c>
      <c r="V146" s="85"/>
      <c r="W146" s="85"/>
      <c r="X146" s="85"/>
      <c r="Y146" s="85"/>
      <c r="Z146" s="85">
        <v>21</v>
      </c>
      <c r="AA146" s="85">
        <v>11</v>
      </c>
      <c r="AB146" s="85"/>
      <c r="AC146" s="85"/>
      <c r="AD146" s="85"/>
      <c r="AE146" s="85"/>
      <c r="AF146" s="85"/>
      <c r="AG146" s="85"/>
      <c r="AH146" s="85">
        <v>21</v>
      </c>
      <c r="AI146" s="85">
        <v>12</v>
      </c>
      <c r="AJ146" s="85"/>
      <c r="AK146" s="85"/>
      <c r="AL146" s="85"/>
      <c r="AM146" s="85"/>
      <c r="AN146" s="85"/>
      <c r="AO146" s="85"/>
      <c r="AP146" s="85"/>
      <c r="AQ146" s="85"/>
      <c r="AR146" s="85">
        <v>18</v>
      </c>
      <c r="AS146" s="85">
        <v>7</v>
      </c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>
        <v>21</v>
      </c>
      <c r="BE146" s="85">
        <v>6</v>
      </c>
      <c r="BF146" s="86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>
        <v>20</v>
      </c>
      <c r="BS146" s="85">
        <v>7</v>
      </c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>
        <v>26</v>
      </c>
      <c r="CI146" s="85">
        <v>17</v>
      </c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>
        <v>12</v>
      </c>
      <c r="DA146" s="85">
        <v>7</v>
      </c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>
        <v>20</v>
      </c>
      <c r="DU146" s="85">
        <v>11</v>
      </c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6"/>
      <c r="EO146" s="85"/>
      <c r="EP146" s="85"/>
      <c r="EQ146" s="85"/>
      <c r="ER146" s="85"/>
      <c r="ES146" s="85"/>
      <c r="ET146" s="85"/>
      <c r="EU146" s="85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27"/>
      <c r="GQ146" s="27">
        <f t="shared" si="42"/>
        <v>14</v>
      </c>
      <c r="GR146" s="27">
        <f t="shared" si="43"/>
        <v>21</v>
      </c>
      <c r="GS146" s="27">
        <f t="shared" si="44"/>
        <v>21</v>
      </c>
      <c r="GT146" s="27">
        <f t="shared" si="45"/>
        <v>18</v>
      </c>
      <c r="GU146" s="27">
        <f t="shared" si="46"/>
        <v>21</v>
      </c>
      <c r="GV146" s="27">
        <f t="shared" si="47"/>
        <v>20</v>
      </c>
      <c r="GW146" s="27">
        <f t="shared" si="48"/>
        <v>26</v>
      </c>
      <c r="GX146" s="27">
        <f t="shared" si="49"/>
        <v>12</v>
      </c>
      <c r="GY146" s="27">
        <f t="shared" si="50"/>
        <v>20</v>
      </c>
      <c r="GZ146" s="27">
        <f t="shared" si="51"/>
        <v>173</v>
      </c>
      <c r="HA146" s="87" t="str">
        <f>IF(GZ146='Rregjistrimet 9 Vjeçare'!AJ146,"Mire","Gabim")</f>
        <v>Mire</v>
      </c>
      <c r="HB146" s="27">
        <f t="shared" si="52"/>
        <v>8</v>
      </c>
      <c r="HC146" s="27">
        <f t="shared" si="53"/>
        <v>11</v>
      </c>
      <c r="HD146" s="27">
        <f t="shared" si="41"/>
        <v>12</v>
      </c>
      <c r="HE146" s="27">
        <f t="shared" si="54"/>
        <v>7</v>
      </c>
      <c r="HF146" s="27">
        <f t="shared" si="55"/>
        <v>6</v>
      </c>
      <c r="HG146" s="27">
        <f t="shared" si="56"/>
        <v>7</v>
      </c>
      <c r="HH146" s="27">
        <f t="shared" si="57"/>
        <v>17</v>
      </c>
      <c r="HI146" s="27">
        <f t="shared" si="58"/>
        <v>7</v>
      </c>
      <c r="HJ146" s="27">
        <f t="shared" si="59"/>
        <v>11</v>
      </c>
      <c r="HK146" s="27">
        <f t="shared" si="60"/>
        <v>86</v>
      </c>
      <c r="HL146" s="87" t="str">
        <f>IF(HK146='Rregjistrimet 9 Vjeçare'!AK146,"Mire","Gabim")</f>
        <v>Mire</v>
      </c>
    </row>
    <row r="147" spans="1:220" ht="13.5" customHeight="1">
      <c r="A147" s="83" t="s">
        <v>77</v>
      </c>
      <c r="B147" s="35" t="s">
        <v>66</v>
      </c>
      <c r="C147" s="35"/>
      <c r="D147" s="35"/>
      <c r="E147" s="35" t="s">
        <v>377</v>
      </c>
      <c r="F147" s="77" t="s">
        <v>463</v>
      </c>
      <c r="G147" s="35" t="s">
        <v>78</v>
      </c>
      <c r="H147" s="35" t="s">
        <v>78</v>
      </c>
      <c r="I147" s="35" t="s">
        <v>78</v>
      </c>
      <c r="J147" s="35" t="s">
        <v>78</v>
      </c>
      <c r="K147" s="35" t="s">
        <v>596</v>
      </c>
      <c r="L147" s="35" t="s">
        <v>597</v>
      </c>
      <c r="M147" s="35" t="s">
        <v>613</v>
      </c>
      <c r="N147" s="35" t="s">
        <v>599</v>
      </c>
      <c r="O147" s="35" t="s">
        <v>600</v>
      </c>
      <c r="P147" s="35"/>
      <c r="Q147" s="35" t="s">
        <v>601</v>
      </c>
      <c r="R147" s="84"/>
      <c r="S147" s="84"/>
      <c r="T147" s="85">
        <v>8</v>
      </c>
      <c r="U147" s="85">
        <v>4</v>
      </c>
      <c r="V147" s="85"/>
      <c r="W147" s="85"/>
      <c r="X147" s="85">
        <v>8</v>
      </c>
      <c r="Y147" s="85">
        <v>4</v>
      </c>
      <c r="Z147" s="85">
        <v>13</v>
      </c>
      <c r="AA147" s="85">
        <v>6</v>
      </c>
      <c r="AB147" s="85"/>
      <c r="AC147" s="85"/>
      <c r="AD147" s="85"/>
      <c r="AE147" s="85"/>
      <c r="AF147" s="85">
        <v>1</v>
      </c>
      <c r="AG147" s="85">
        <v>1</v>
      </c>
      <c r="AH147" s="85">
        <v>12</v>
      </c>
      <c r="AI147" s="85">
        <v>4</v>
      </c>
      <c r="AJ147" s="85"/>
      <c r="AK147" s="85"/>
      <c r="AL147" s="85"/>
      <c r="AM147" s="85"/>
      <c r="AN147" s="85"/>
      <c r="AO147" s="85"/>
      <c r="AP147" s="85"/>
      <c r="AQ147" s="85"/>
      <c r="AR147" s="85">
        <v>10</v>
      </c>
      <c r="AS147" s="85">
        <v>3</v>
      </c>
      <c r="AT147" s="85"/>
      <c r="AU147" s="85"/>
      <c r="AV147" s="85"/>
      <c r="AW147" s="85"/>
      <c r="AX147" s="85"/>
      <c r="AY147" s="85"/>
      <c r="AZ147" s="85"/>
      <c r="BA147" s="85"/>
      <c r="BB147" s="85">
        <v>7</v>
      </c>
      <c r="BC147" s="85">
        <v>2</v>
      </c>
      <c r="BD147" s="85">
        <v>7</v>
      </c>
      <c r="BE147" s="85">
        <v>4</v>
      </c>
      <c r="BF147" s="86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>
        <v>2</v>
      </c>
      <c r="BQ147" s="85">
        <v>1</v>
      </c>
      <c r="BR147" s="85">
        <v>9</v>
      </c>
      <c r="BS147" s="85">
        <v>5</v>
      </c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>
        <v>7</v>
      </c>
      <c r="CI147" s="85">
        <v>1</v>
      </c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>
        <v>1</v>
      </c>
      <c r="CY147" s="85">
        <v>1</v>
      </c>
      <c r="CZ147" s="85">
        <v>6</v>
      </c>
      <c r="DA147" s="85">
        <v>4</v>
      </c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>
        <v>2</v>
      </c>
      <c r="DS147" s="85">
        <v>2</v>
      </c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6"/>
      <c r="EO147" s="85"/>
      <c r="EP147" s="85"/>
      <c r="EQ147" s="85"/>
      <c r="ER147" s="85"/>
      <c r="ES147" s="85"/>
      <c r="ET147" s="85"/>
      <c r="EU147" s="85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27"/>
      <c r="GQ147" s="27">
        <f t="shared" si="42"/>
        <v>16</v>
      </c>
      <c r="GR147" s="27">
        <f t="shared" si="43"/>
        <v>14</v>
      </c>
      <c r="GS147" s="27">
        <f t="shared" si="44"/>
        <v>12</v>
      </c>
      <c r="GT147" s="27">
        <f t="shared" si="45"/>
        <v>17</v>
      </c>
      <c r="GU147" s="27">
        <f t="shared" si="46"/>
        <v>9</v>
      </c>
      <c r="GV147" s="27">
        <f t="shared" si="47"/>
        <v>9</v>
      </c>
      <c r="GW147" s="27">
        <f t="shared" si="48"/>
        <v>8</v>
      </c>
      <c r="GX147" s="27">
        <f t="shared" si="49"/>
        <v>8</v>
      </c>
      <c r="GY147" s="27">
        <f t="shared" si="50"/>
        <v>0</v>
      </c>
      <c r="GZ147" s="27">
        <f t="shared" si="51"/>
        <v>93</v>
      </c>
      <c r="HA147" s="87" t="str">
        <f>IF(GZ147='Rregjistrimet 9 Vjeçare'!AJ147,"Mire","Gabim")</f>
        <v>Mire</v>
      </c>
      <c r="HB147" s="27">
        <f t="shared" si="52"/>
        <v>8</v>
      </c>
      <c r="HC147" s="27">
        <f t="shared" si="53"/>
        <v>7</v>
      </c>
      <c r="HD147" s="27">
        <f t="shared" si="41"/>
        <v>4</v>
      </c>
      <c r="HE147" s="27">
        <f t="shared" si="54"/>
        <v>5</v>
      </c>
      <c r="HF147" s="27">
        <f t="shared" si="55"/>
        <v>5</v>
      </c>
      <c r="HG147" s="27">
        <f t="shared" si="56"/>
        <v>5</v>
      </c>
      <c r="HH147" s="27">
        <f t="shared" si="57"/>
        <v>2</v>
      </c>
      <c r="HI147" s="27">
        <f t="shared" si="58"/>
        <v>6</v>
      </c>
      <c r="HJ147" s="27">
        <f t="shared" si="59"/>
        <v>0</v>
      </c>
      <c r="HK147" s="27">
        <f t="shared" si="60"/>
        <v>42</v>
      </c>
      <c r="HL147" s="87" t="str">
        <f>IF(HK147='Rregjistrimet 9 Vjeçare'!AK147,"Mire","Gabim")</f>
        <v>Mire</v>
      </c>
    </row>
    <row r="148" spans="1:220" ht="13.5" customHeight="1">
      <c r="A148" s="83" t="s">
        <v>77</v>
      </c>
      <c r="B148" s="35" t="s">
        <v>66</v>
      </c>
      <c r="C148" s="35"/>
      <c r="D148" s="35"/>
      <c r="E148" s="35" t="s">
        <v>378</v>
      </c>
      <c r="F148" s="77" t="s">
        <v>464</v>
      </c>
      <c r="G148" s="35" t="s">
        <v>78</v>
      </c>
      <c r="H148" s="35" t="s">
        <v>78</v>
      </c>
      <c r="I148" s="35" t="s">
        <v>78</v>
      </c>
      <c r="J148" s="35" t="s">
        <v>78</v>
      </c>
      <c r="K148" s="35" t="s">
        <v>596</v>
      </c>
      <c r="L148" s="35" t="s">
        <v>597</v>
      </c>
      <c r="M148" s="35" t="s">
        <v>613</v>
      </c>
      <c r="N148" s="35" t="s">
        <v>605</v>
      </c>
      <c r="O148" s="35" t="s">
        <v>614</v>
      </c>
      <c r="P148" s="35"/>
      <c r="Q148" s="35" t="s">
        <v>601</v>
      </c>
      <c r="R148" s="84"/>
      <c r="S148" s="84"/>
      <c r="T148" s="85">
        <v>21</v>
      </c>
      <c r="U148" s="85">
        <v>12</v>
      </c>
      <c r="V148" s="85"/>
      <c r="W148" s="85"/>
      <c r="X148" s="85"/>
      <c r="Y148" s="85"/>
      <c r="Z148" s="85">
        <v>22</v>
      </c>
      <c r="AA148" s="85">
        <v>7</v>
      </c>
      <c r="AB148" s="85"/>
      <c r="AC148" s="85"/>
      <c r="AD148" s="85"/>
      <c r="AE148" s="85"/>
      <c r="AF148" s="85"/>
      <c r="AG148" s="85"/>
      <c r="AH148" s="85">
        <v>13</v>
      </c>
      <c r="AI148" s="85">
        <v>6</v>
      </c>
      <c r="AJ148" s="85"/>
      <c r="AK148" s="85"/>
      <c r="AL148" s="85"/>
      <c r="AM148" s="85"/>
      <c r="AN148" s="85"/>
      <c r="AO148" s="85"/>
      <c r="AP148" s="85"/>
      <c r="AQ148" s="85"/>
      <c r="AR148" s="85">
        <v>19</v>
      </c>
      <c r="AS148" s="85">
        <v>11</v>
      </c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>
        <v>18</v>
      </c>
      <c r="BE148" s="85">
        <v>5</v>
      </c>
      <c r="BF148" s="86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>
        <v>13</v>
      </c>
      <c r="BS148" s="85">
        <v>8</v>
      </c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>
        <v>21</v>
      </c>
      <c r="CI148" s="85">
        <v>11</v>
      </c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>
        <v>13</v>
      </c>
      <c r="DA148" s="85">
        <v>4</v>
      </c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>
        <v>19</v>
      </c>
      <c r="DU148" s="85">
        <v>10</v>
      </c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6"/>
      <c r="EO148" s="85"/>
      <c r="EP148" s="85"/>
      <c r="EQ148" s="85"/>
      <c r="ER148" s="85"/>
      <c r="ES148" s="85"/>
      <c r="ET148" s="85"/>
      <c r="EU148" s="85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79"/>
      <c r="GQ148" s="27">
        <f t="shared" si="42"/>
        <v>21</v>
      </c>
      <c r="GR148" s="27">
        <f t="shared" si="43"/>
        <v>22</v>
      </c>
      <c r="GS148" s="27">
        <f t="shared" si="44"/>
        <v>13</v>
      </c>
      <c r="GT148" s="27">
        <f t="shared" si="45"/>
        <v>19</v>
      </c>
      <c r="GU148" s="27">
        <f t="shared" si="46"/>
        <v>18</v>
      </c>
      <c r="GV148" s="27">
        <f t="shared" si="47"/>
        <v>13</v>
      </c>
      <c r="GW148" s="27">
        <f t="shared" si="48"/>
        <v>21</v>
      </c>
      <c r="GX148" s="27">
        <f t="shared" si="49"/>
        <v>13</v>
      </c>
      <c r="GY148" s="27">
        <f t="shared" si="50"/>
        <v>19</v>
      </c>
      <c r="GZ148" s="27">
        <f t="shared" si="51"/>
        <v>159</v>
      </c>
      <c r="HA148" s="87" t="str">
        <f>IF(GZ148='Rregjistrimet 9 Vjeçare'!AJ148,"Mire","Gabim")</f>
        <v>Mire</v>
      </c>
      <c r="HB148" s="27">
        <f t="shared" si="52"/>
        <v>12</v>
      </c>
      <c r="HC148" s="27">
        <f t="shared" si="53"/>
        <v>7</v>
      </c>
      <c r="HD148" s="27">
        <f t="shared" si="41"/>
        <v>6</v>
      </c>
      <c r="HE148" s="27">
        <f t="shared" si="54"/>
        <v>11</v>
      </c>
      <c r="HF148" s="27">
        <f t="shared" si="55"/>
        <v>5</v>
      </c>
      <c r="HG148" s="27">
        <f t="shared" si="56"/>
        <v>8</v>
      </c>
      <c r="HH148" s="27">
        <f t="shared" si="57"/>
        <v>11</v>
      </c>
      <c r="HI148" s="27">
        <f t="shared" si="58"/>
        <v>4</v>
      </c>
      <c r="HJ148" s="27">
        <f t="shared" si="59"/>
        <v>10</v>
      </c>
      <c r="HK148" s="27">
        <f t="shared" si="60"/>
        <v>74</v>
      </c>
      <c r="HL148" s="87" t="str">
        <f>IF(HK148='Rregjistrimet 9 Vjeçare'!AK148,"Mire","Gabim")</f>
        <v>Mire</v>
      </c>
    </row>
    <row r="149" spans="1:220" ht="13.5" customHeight="1">
      <c r="A149" s="83" t="s">
        <v>77</v>
      </c>
      <c r="B149" s="35" t="s">
        <v>66</v>
      </c>
      <c r="C149" s="35"/>
      <c r="D149" s="35"/>
      <c r="E149" s="35" t="s">
        <v>379</v>
      </c>
      <c r="F149" s="77" t="s">
        <v>465</v>
      </c>
      <c r="G149" s="35" t="s">
        <v>78</v>
      </c>
      <c r="H149" s="35" t="s">
        <v>78</v>
      </c>
      <c r="I149" s="35" t="s">
        <v>78</v>
      </c>
      <c r="J149" s="35" t="s">
        <v>78</v>
      </c>
      <c r="K149" s="35" t="s">
        <v>596</v>
      </c>
      <c r="L149" s="35" t="s">
        <v>597</v>
      </c>
      <c r="M149" s="35" t="s">
        <v>613</v>
      </c>
      <c r="N149" s="35" t="s">
        <v>605</v>
      </c>
      <c r="O149" s="35" t="s">
        <v>614</v>
      </c>
      <c r="P149" s="35"/>
      <c r="Q149" s="35" t="s">
        <v>601</v>
      </c>
      <c r="R149" s="84"/>
      <c r="S149" s="84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6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>
        <v>30</v>
      </c>
      <c r="DU149" s="85">
        <v>11</v>
      </c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>
        <v>16</v>
      </c>
      <c r="EM149" s="85">
        <v>3</v>
      </c>
      <c r="EN149" s="86"/>
      <c r="EO149" s="85"/>
      <c r="EP149" s="85"/>
      <c r="EQ149" s="85"/>
      <c r="ER149" s="85"/>
      <c r="ES149" s="85"/>
      <c r="ET149" s="85"/>
      <c r="EU149" s="85"/>
      <c r="EV149" s="86"/>
      <c r="EW149" s="86"/>
      <c r="EX149" s="86"/>
      <c r="EY149" s="86"/>
      <c r="EZ149" s="86"/>
      <c r="FA149" s="86"/>
      <c r="FB149" s="86"/>
      <c r="FC149" s="86"/>
      <c r="FD149" s="86">
        <v>3</v>
      </c>
      <c r="FE149" s="86">
        <v>1</v>
      </c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79"/>
      <c r="GQ149" s="27">
        <f t="shared" si="42"/>
        <v>0</v>
      </c>
      <c r="GR149" s="27">
        <f t="shared" si="43"/>
        <v>0</v>
      </c>
      <c r="GS149" s="27">
        <f t="shared" si="44"/>
        <v>0</v>
      </c>
      <c r="GT149" s="27">
        <f t="shared" si="45"/>
        <v>0</v>
      </c>
      <c r="GU149" s="27">
        <f t="shared" si="46"/>
        <v>0</v>
      </c>
      <c r="GV149" s="27">
        <f t="shared" si="47"/>
        <v>0</v>
      </c>
      <c r="GW149" s="27">
        <f t="shared" si="48"/>
        <v>0</v>
      </c>
      <c r="GX149" s="27">
        <f t="shared" si="49"/>
        <v>0</v>
      </c>
      <c r="GY149" s="27">
        <f t="shared" si="50"/>
        <v>49</v>
      </c>
      <c r="GZ149" s="27">
        <f t="shared" si="51"/>
        <v>49</v>
      </c>
      <c r="HA149" s="87" t="str">
        <f>IF(GZ149='Rregjistrimet 9 Vjeçare'!AJ149,"Mire","Gabim")</f>
        <v>Mire</v>
      </c>
      <c r="HB149" s="27">
        <f t="shared" si="52"/>
        <v>0</v>
      </c>
      <c r="HC149" s="27">
        <f t="shared" si="53"/>
        <v>0</v>
      </c>
      <c r="HD149" s="27">
        <f t="shared" si="41"/>
        <v>0</v>
      </c>
      <c r="HE149" s="27">
        <f t="shared" si="54"/>
        <v>0</v>
      </c>
      <c r="HF149" s="27">
        <f t="shared" si="55"/>
        <v>0</v>
      </c>
      <c r="HG149" s="27">
        <f t="shared" si="56"/>
        <v>0</v>
      </c>
      <c r="HH149" s="27">
        <f t="shared" si="57"/>
        <v>0</v>
      </c>
      <c r="HI149" s="27">
        <f t="shared" si="58"/>
        <v>0</v>
      </c>
      <c r="HJ149" s="27">
        <f t="shared" si="59"/>
        <v>15</v>
      </c>
      <c r="HK149" s="27">
        <f t="shared" si="60"/>
        <v>15</v>
      </c>
      <c r="HL149" s="87" t="str">
        <f>IF(HK149='Rregjistrimet 9 Vjeçare'!AK149,"Mire","Gabim")</f>
        <v>Mire</v>
      </c>
    </row>
    <row r="150" spans="1:220" ht="13.5" customHeight="1">
      <c r="A150" s="83" t="s">
        <v>77</v>
      </c>
      <c r="B150" s="35" t="s">
        <v>66</v>
      </c>
      <c r="C150" s="35"/>
      <c r="D150" s="35"/>
      <c r="E150" s="35" t="s">
        <v>380</v>
      </c>
      <c r="F150" s="77" t="s">
        <v>466</v>
      </c>
      <c r="G150" s="35" t="s">
        <v>78</v>
      </c>
      <c r="H150" s="35" t="s">
        <v>78</v>
      </c>
      <c r="I150" s="35" t="s">
        <v>78</v>
      </c>
      <c r="J150" s="35" t="s">
        <v>78</v>
      </c>
      <c r="K150" s="35" t="s">
        <v>596</v>
      </c>
      <c r="L150" s="35" t="s">
        <v>597</v>
      </c>
      <c r="M150" s="35" t="s">
        <v>613</v>
      </c>
      <c r="N150" s="35" t="s">
        <v>605</v>
      </c>
      <c r="O150" s="35" t="s">
        <v>614</v>
      </c>
      <c r="P150" s="35"/>
      <c r="Q150" s="35" t="s">
        <v>601</v>
      </c>
      <c r="R150" s="84"/>
      <c r="S150" s="84"/>
      <c r="T150" s="85">
        <v>6</v>
      </c>
      <c r="U150" s="85">
        <v>2</v>
      </c>
      <c r="V150" s="85"/>
      <c r="W150" s="85"/>
      <c r="X150" s="85">
        <v>1</v>
      </c>
      <c r="Y150" s="85">
        <v>1</v>
      </c>
      <c r="Z150" s="85">
        <v>11</v>
      </c>
      <c r="AA150" s="85">
        <v>7</v>
      </c>
      <c r="AB150" s="85"/>
      <c r="AC150" s="85"/>
      <c r="AD150" s="85"/>
      <c r="AE150" s="85"/>
      <c r="AF150" s="85"/>
      <c r="AG150" s="85"/>
      <c r="AH150" s="85">
        <v>1</v>
      </c>
      <c r="AI150" s="85">
        <v>1</v>
      </c>
      <c r="AJ150" s="85"/>
      <c r="AK150" s="85"/>
      <c r="AL150" s="85"/>
      <c r="AM150" s="85"/>
      <c r="AN150" s="85"/>
      <c r="AO150" s="85"/>
      <c r="AP150" s="85">
        <v>4</v>
      </c>
      <c r="AQ150" s="85">
        <v>2</v>
      </c>
      <c r="AR150" s="85">
        <v>1</v>
      </c>
      <c r="AS150" s="85">
        <v>0</v>
      </c>
      <c r="AT150" s="85"/>
      <c r="AU150" s="85"/>
      <c r="AV150" s="85"/>
      <c r="AW150" s="85"/>
      <c r="AX150" s="85"/>
      <c r="AY150" s="85"/>
      <c r="AZ150" s="85"/>
      <c r="BA150" s="85"/>
      <c r="BB150" s="85">
        <v>7</v>
      </c>
      <c r="BC150" s="85">
        <v>2</v>
      </c>
      <c r="BD150" s="85"/>
      <c r="BE150" s="85"/>
      <c r="BF150" s="86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>
        <v>8</v>
      </c>
      <c r="BQ150" s="85">
        <v>2</v>
      </c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>
        <v>3</v>
      </c>
      <c r="CG150" s="85">
        <v>3</v>
      </c>
      <c r="CH150" s="85">
        <v>8</v>
      </c>
      <c r="CI150" s="85">
        <v>5</v>
      </c>
      <c r="CJ150" s="85">
        <v>3</v>
      </c>
      <c r="CK150" s="85">
        <v>3</v>
      </c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>
        <v>1</v>
      </c>
      <c r="CY150" s="85">
        <v>0</v>
      </c>
      <c r="CZ150" s="85">
        <v>7</v>
      </c>
      <c r="DA150" s="85">
        <v>3</v>
      </c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>
        <v>7</v>
      </c>
      <c r="DU150" s="85">
        <v>3</v>
      </c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6"/>
      <c r="EO150" s="85"/>
      <c r="EP150" s="85"/>
      <c r="EQ150" s="85"/>
      <c r="ER150" s="85"/>
      <c r="ES150" s="85"/>
      <c r="ET150" s="85"/>
      <c r="EU150" s="85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27"/>
      <c r="GQ150" s="27">
        <f t="shared" si="42"/>
        <v>7</v>
      </c>
      <c r="GR150" s="27">
        <f t="shared" si="43"/>
        <v>11</v>
      </c>
      <c r="GS150" s="27">
        <f t="shared" si="44"/>
        <v>5</v>
      </c>
      <c r="GT150" s="27">
        <f t="shared" si="45"/>
        <v>8</v>
      </c>
      <c r="GU150" s="27">
        <f t="shared" si="46"/>
        <v>8</v>
      </c>
      <c r="GV150" s="27">
        <f t="shared" si="47"/>
        <v>3</v>
      </c>
      <c r="GW150" s="27">
        <f t="shared" si="48"/>
        <v>9</v>
      </c>
      <c r="GX150" s="27">
        <f t="shared" si="49"/>
        <v>10</v>
      </c>
      <c r="GY150" s="27">
        <f t="shared" si="50"/>
        <v>7</v>
      </c>
      <c r="GZ150" s="27">
        <f t="shared" si="51"/>
        <v>68</v>
      </c>
      <c r="HA150" s="87" t="str">
        <f>IF(GZ150='Rregjistrimet 9 Vjeçare'!AJ150,"Mire","Gabim")</f>
        <v>Mire</v>
      </c>
      <c r="HB150" s="27">
        <f t="shared" si="52"/>
        <v>3</v>
      </c>
      <c r="HC150" s="27">
        <f t="shared" si="53"/>
        <v>7</v>
      </c>
      <c r="HD150" s="27">
        <f t="shared" si="41"/>
        <v>3</v>
      </c>
      <c r="HE150" s="27">
        <f t="shared" si="54"/>
        <v>2</v>
      </c>
      <c r="HF150" s="27">
        <f t="shared" si="55"/>
        <v>2</v>
      </c>
      <c r="HG150" s="27">
        <f t="shared" si="56"/>
        <v>3</v>
      </c>
      <c r="HH150" s="27">
        <f t="shared" si="57"/>
        <v>5</v>
      </c>
      <c r="HI150" s="27">
        <f t="shared" si="58"/>
        <v>6</v>
      </c>
      <c r="HJ150" s="27">
        <f t="shared" si="59"/>
        <v>3</v>
      </c>
      <c r="HK150" s="27">
        <f t="shared" si="60"/>
        <v>34</v>
      </c>
      <c r="HL150" s="87" t="str">
        <f>IF(HK150='Rregjistrimet 9 Vjeçare'!AK150,"Mire","Gabim")</f>
        <v>Mire</v>
      </c>
    </row>
    <row r="151" spans="18:220" ht="15.75">
      <c r="R151" s="2">
        <f>SUBTOTAL(9,R6:R150)</f>
        <v>18</v>
      </c>
      <c r="S151" s="2">
        <f aca="true" t="shared" si="61" ref="S151:CD151">SUBTOTAL(9,S6:S150)</f>
        <v>12</v>
      </c>
      <c r="T151" s="2">
        <f t="shared" si="61"/>
        <v>1999</v>
      </c>
      <c r="U151" s="2">
        <f t="shared" si="61"/>
        <v>920</v>
      </c>
      <c r="V151" s="2">
        <f t="shared" si="61"/>
        <v>15</v>
      </c>
      <c r="W151" s="2">
        <f t="shared" si="61"/>
        <v>9</v>
      </c>
      <c r="X151" s="2">
        <f t="shared" si="61"/>
        <v>354</v>
      </c>
      <c r="Y151" s="2">
        <f t="shared" si="61"/>
        <v>148</v>
      </c>
      <c r="Z151" s="2">
        <f t="shared" si="61"/>
        <v>2154</v>
      </c>
      <c r="AA151" s="2">
        <f t="shared" si="61"/>
        <v>1027</v>
      </c>
      <c r="AB151" s="2">
        <f t="shared" si="61"/>
        <v>30</v>
      </c>
      <c r="AC151" s="2">
        <f t="shared" si="61"/>
        <v>17</v>
      </c>
      <c r="AD151" s="2">
        <f t="shared" si="61"/>
        <v>10</v>
      </c>
      <c r="AE151" s="2">
        <f t="shared" si="61"/>
        <v>5</v>
      </c>
      <c r="AF151" s="2">
        <f t="shared" si="61"/>
        <v>433</v>
      </c>
      <c r="AG151" s="2">
        <f t="shared" si="61"/>
        <v>202</v>
      </c>
      <c r="AH151" s="2">
        <f t="shared" si="61"/>
        <v>2039</v>
      </c>
      <c r="AI151" s="2">
        <f t="shared" si="61"/>
        <v>965</v>
      </c>
      <c r="AJ151" s="2">
        <f t="shared" si="61"/>
        <v>19</v>
      </c>
      <c r="AK151" s="2">
        <f t="shared" si="61"/>
        <v>9</v>
      </c>
      <c r="AL151" s="2">
        <f t="shared" si="61"/>
        <v>1</v>
      </c>
      <c r="AM151" s="2">
        <f t="shared" si="61"/>
        <v>1</v>
      </c>
      <c r="AN151" s="2">
        <f t="shared" si="61"/>
        <v>12</v>
      </c>
      <c r="AO151" s="2">
        <f t="shared" si="61"/>
        <v>6</v>
      </c>
      <c r="AP151" s="2">
        <f t="shared" si="61"/>
        <v>478</v>
      </c>
      <c r="AQ151" s="2">
        <f t="shared" si="61"/>
        <v>210</v>
      </c>
      <c r="AR151" s="2">
        <f t="shared" si="61"/>
        <v>2236</v>
      </c>
      <c r="AS151" s="2">
        <f t="shared" si="61"/>
        <v>1067</v>
      </c>
      <c r="AT151" s="2">
        <f t="shared" si="61"/>
        <v>9</v>
      </c>
      <c r="AU151" s="2">
        <f t="shared" si="61"/>
        <v>3</v>
      </c>
      <c r="AV151" s="2">
        <f t="shared" si="61"/>
        <v>0</v>
      </c>
      <c r="AW151" s="2">
        <f t="shared" si="61"/>
        <v>0</v>
      </c>
      <c r="AX151" s="2">
        <f t="shared" si="61"/>
        <v>8</v>
      </c>
      <c r="AY151" s="2">
        <f t="shared" si="61"/>
        <v>4</v>
      </c>
      <c r="AZ151" s="2">
        <f t="shared" si="61"/>
        <v>17</v>
      </c>
      <c r="BA151" s="2">
        <f t="shared" si="61"/>
        <v>8</v>
      </c>
      <c r="BB151" s="2">
        <f t="shared" si="61"/>
        <v>579</v>
      </c>
      <c r="BC151" s="2">
        <f t="shared" si="61"/>
        <v>270</v>
      </c>
      <c r="BD151" s="2">
        <f t="shared" si="61"/>
        <v>2211</v>
      </c>
      <c r="BE151" s="2">
        <f t="shared" si="61"/>
        <v>1054</v>
      </c>
      <c r="BF151" s="2">
        <f t="shared" si="61"/>
        <v>14</v>
      </c>
      <c r="BG151" s="2">
        <f t="shared" si="61"/>
        <v>6</v>
      </c>
      <c r="BH151" s="2">
        <f t="shared" si="61"/>
        <v>0</v>
      </c>
      <c r="BI151" s="2">
        <f t="shared" si="61"/>
        <v>0</v>
      </c>
      <c r="BJ151" s="2">
        <f t="shared" si="61"/>
        <v>0</v>
      </c>
      <c r="BK151" s="2">
        <f t="shared" si="61"/>
        <v>0</v>
      </c>
      <c r="BL151" s="2">
        <f t="shared" si="61"/>
        <v>1</v>
      </c>
      <c r="BM151" s="2">
        <f t="shared" si="61"/>
        <v>1</v>
      </c>
      <c r="BN151" s="2">
        <f t="shared" si="61"/>
        <v>30</v>
      </c>
      <c r="BO151" s="2">
        <f t="shared" si="61"/>
        <v>12</v>
      </c>
      <c r="BP151" s="2">
        <f t="shared" si="61"/>
        <v>591</v>
      </c>
      <c r="BQ151" s="2">
        <f t="shared" si="61"/>
        <v>282</v>
      </c>
      <c r="BR151" s="2">
        <f t="shared" si="61"/>
        <v>2259</v>
      </c>
      <c r="BS151" s="2">
        <f t="shared" si="61"/>
        <v>1064</v>
      </c>
      <c r="BT151" s="2">
        <f t="shared" si="61"/>
        <v>15</v>
      </c>
      <c r="BU151" s="2">
        <f t="shared" si="61"/>
        <v>9</v>
      </c>
      <c r="BV151" s="2">
        <f t="shared" si="61"/>
        <v>1</v>
      </c>
      <c r="BW151" s="2">
        <f t="shared" si="61"/>
        <v>1</v>
      </c>
      <c r="BX151" s="2">
        <f t="shared" si="61"/>
        <v>0</v>
      </c>
      <c r="BY151" s="2">
        <f t="shared" si="61"/>
        <v>0</v>
      </c>
      <c r="BZ151" s="2">
        <f t="shared" si="61"/>
        <v>4</v>
      </c>
      <c r="CA151" s="2">
        <f t="shared" si="61"/>
        <v>2</v>
      </c>
      <c r="CB151" s="2">
        <f t="shared" si="61"/>
        <v>15</v>
      </c>
      <c r="CC151" s="2">
        <f t="shared" si="61"/>
        <v>9</v>
      </c>
      <c r="CD151" s="2">
        <f t="shared" si="61"/>
        <v>34</v>
      </c>
      <c r="CE151" s="2">
        <f aca="true" t="shared" si="62" ref="CE151:EP151">SUBTOTAL(9,CE6:CE150)</f>
        <v>9</v>
      </c>
      <c r="CF151" s="2">
        <f t="shared" si="62"/>
        <v>725</v>
      </c>
      <c r="CG151" s="2">
        <f t="shared" si="62"/>
        <v>327</v>
      </c>
      <c r="CH151" s="2">
        <f t="shared" si="62"/>
        <v>2411</v>
      </c>
      <c r="CI151" s="2">
        <f t="shared" si="62"/>
        <v>1171</v>
      </c>
      <c r="CJ151" s="2">
        <f t="shared" si="62"/>
        <v>16</v>
      </c>
      <c r="CK151" s="2">
        <f t="shared" si="62"/>
        <v>11</v>
      </c>
      <c r="CL151" s="2">
        <f t="shared" si="62"/>
        <v>0</v>
      </c>
      <c r="CM151" s="2">
        <f t="shared" si="62"/>
        <v>0</v>
      </c>
      <c r="CN151" s="2">
        <f t="shared" si="62"/>
        <v>0</v>
      </c>
      <c r="CO151" s="2">
        <f t="shared" si="62"/>
        <v>0</v>
      </c>
      <c r="CP151" s="2">
        <f t="shared" si="62"/>
        <v>1</v>
      </c>
      <c r="CQ151" s="2">
        <f t="shared" si="62"/>
        <v>0</v>
      </c>
      <c r="CR151" s="2">
        <f t="shared" si="62"/>
        <v>2</v>
      </c>
      <c r="CS151" s="2">
        <f t="shared" si="62"/>
        <v>2</v>
      </c>
      <c r="CT151" s="2">
        <f t="shared" si="62"/>
        <v>7</v>
      </c>
      <c r="CU151" s="2">
        <f t="shared" si="62"/>
        <v>1</v>
      </c>
      <c r="CV151" s="2">
        <f t="shared" si="62"/>
        <v>32</v>
      </c>
      <c r="CW151" s="2">
        <f t="shared" si="62"/>
        <v>8</v>
      </c>
      <c r="CX151" s="2">
        <f t="shared" si="62"/>
        <v>759</v>
      </c>
      <c r="CY151" s="2">
        <f t="shared" si="62"/>
        <v>341</v>
      </c>
      <c r="CZ151" s="2">
        <f t="shared" si="62"/>
        <v>2398</v>
      </c>
      <c r="DA151" s="2">
        <f t="shared" si="62"/>
        <v>1181</v>
      </c>
      <c r="DB151" s="2">
        <f t="shared" si="62"/>
        <v>43</v>
      </c>
      <c r="DC151" s="2">
        <f t="shared" si="62"/>
        <v>21</v>
      </c>
      <c r="DD151" s="2">
        <f t="shared" si="62"/>
        <v>0</v>
      </c>
      <c r="DE151" s="2">
        <f t="shared" si="62"/>
        <v>0</v>
      </c>
      <c r="DF151" s="2">
        <f t="shared" si="62"/>
        <v>0</v>
      </c>
      <c r="DG151" s="2">
        <f t="shared" si="62"/>
        <v>0</v>
      </c>
      <c r="DH151" s="2">
        <f t="shared" si="62"/>
        <v>0</v>
      </c>
      <c r="DI151" s="2">
        <f t="shared" si="62"/>
        <v>0</v>
      </c>
      <c r="DJ151" s="2">
        <f t="shared" si="62"/>
        <v>1</v>
      </c>
      <c r="DK151" s="2">
        <f t="shared" si="62"/>
        <v>0</v>
      </c>
      <c r="DL151" s="2">
        <f t="shared" si="62"/>
        <v>5</v>
      </c>
      <c r="DM151" s="2">
        <f t="shared" si="62"/>
        <v>2</v>
      </c>
      <c r="DN151" s="2">
        <f t="shared" si="62"/>
        <v>16</v>
      </c>
      <c r="DO151" s="2">
        <f t="shared" si="62"/>
        <v>3</v>
      </c>
      <c r="DP151" s="2">
        <f t="shared" si="62"/>
        <v>75</v>
      </c>
      <c r="DQ151" s="2">
        <f t="shared" si="62"/>
        <v>25</v>
      </c>
      <c r="DR151" s="2">
        <f t="shared" si="62"/>
        <v>815</v>
      </c>
      <c r="DS151" s="2">
        <f t="shared" si="62"/>
        <v>380</v>
      </c>
      <c r="DT151" s="2">
        <f t="shared" si="62"/>
        <v>2247</v>
      </c>
      <c r="DU151" s="2">
        <f t="shared" si="62"/>
        <v>1125</v>
      </c>
      <c r="DV151" s="2">
        <f t="shared" si="62"/>
        <v>1</v>
      </c>
      <c r="DW151" s="2">
        <f t="shared" si="62"/>
        <v>0</v>
      </c>
      <c r="DX151" s="2">
        <f t="shared" si="62"/>
        <v>0</v>
      </c>
      <c r="DY151" s="2">
        <f t="shared" si="62"/>
        <v>0</v>
      </c>
      <c r="DZ151" s="2">
        <f t="shared" si="62"/>
        <v>1</v>
      </c>
      <c r="EA151" s="2">
        <f t="shared" si="62"/>
        <v>1</v>
      </c>
      <c r="EB151" s="2">
        <f t="shared" si="62"/>
        <v>2</v>
      </c>
      <c r="EC151" s="2">
        <f t="shared" si="62"/>
        <v>2</v>
      </c>
      <c r="ED151" s="2">
        <f t="shared" si="62"/>
        <v>4</v>
      </c>
      <c r="EE151" s="2">
        <f t="shared" si="62"/>
        <v>1</v>
      </c>
      <c r="EF151" s="2">
        <f t="shared" si="62"/>
        <v>13</v>
      </c>
      <c r="EG151" s="2">
        <f t="shared" si="62"/>
        <v>2</v>
      </c>
      <c r="EH151" s="2">
        <f t="shared" si="62"/>
        <v>26</v>
      </c>
      <c r="EI151" s="2">
        <f t="shared" si="62"/>
        <v>10</v>
      </c>
      <c r="EJ151" s="2">
        <f t="shared" si="62"/>
        <v>92</v>
      </c>
      <c r="EK151" s="2">
        <f t="shared" si="62"/>
        <v>33</v>
      </c>
      <c r="EL151" s="2">
        <f t="shared" si="62"/>
        <v>939</v>
      </c>
      <c r="EM151" s="2">
        <f t="shared" si="62"/>
        <v>436</v>
      </c>
      <c r="EN151" s="2">
        <f t="shared" si="62"/>
        <v>0</v>
      </c>
      <c r="EO151" s="2">
        <f t="shared" si="62"/>
        <v>0</v>
      </c>
      <c r="EP151" s="2">
        <f t="shared" si="62"/>
        <v>0</v>
      </c>
      <c r="EQ151" s="2">
        <f aca="true" t="shared" si="63" ref="EQ151:HB151">SUBTOTAL(9,EQ6:EQ150)</f>
        <v>0</v>
      </c>
      <c r="ER151" s="2">
        <f t="shared" si="63"/>
        <v>0</v>
      </c>
      <c r="ES151" s="2">
        <f t="shared" si="63"/>
        <v>0</v>
      </c>
      <c r="ET151" s="2">
        <f t="shared" si="63"/>
        <v>0</v>
      </c>
      <c r="EU151" s="2">
        <f t="shared" si="63"/>
        <v>0</v>
      </c>
      <c r="EV151" s="2">
        <f t="shared" si="63"/>
        <v>1</v>
      </c>
      <c r="EW151" s="2">
        <f t="shared" si="63"/>
        <v>0</v>
      </c>
      <c r="EX151" s="2">
        <f t="shared" si="63"/>
        <v>3</v>
      </c>
      <c r="EY151" s="2">
        <f t="shared" si="63"/>
        <v>1</v>
      </c>
      <c r="EZ151" s="2">
        <f t="shared" si="63"/>
        <v>5</v>
      </c>
      <c r="FA151" s="2">
        <f t="shared" si="63"/>
        <v>3</v>
      </c>
      <c r="FB151" s="2">
        <f t="shared" si="63"/>
        <v>14</v>
      </c>
      <c r="FC151" s="2">
        <f t="shared" si="63"/>
        <v>4</v>
      </c>
      <c r="FD151" s="2">
        <f t="shared" si="63"/>
        <v>76</v>
      </c>
      <c r="FE151" s="2">
        <f t="shared" si="63"/>
        <v>28</v>
      </c>
      <c r="FF151" s="2">
        <f t="shared" si="63"/>
        <v>0</v>
      </c>
      <c r="FG151" s="2">
        <f t="shared" si="63"/>
        <v>0</v>
      </c>
      <c r="FH151" s="2">
        <f t="shared" si="63"/>
        <v>0</v>
      </c>
      <c r="FI151" s="2">
        <f t="shared" si="63"/>
        <v>0</v>
      </c>
      <c r="FJ151" s="2">
        <f t="shared" si="63"/>
        <v>0</v>
      </c>
      <c r="FK151" s="2">
        <f t="shared" si="63"/>
        <v>0</v>
      </c>
      <c r="FL151" s="2">
        <f t="shared" si="63"/>
        <v>0</v>
      </c>
      <c r="FM151" s="2">
        <f t="shared" si="63"/>
        <v>0</v>
      </c>
      <c r="FN151" s="2">
        <f t="shared" si="63"/>
        <v>2</v>
      </c>
      <c r="FO151" s="2">
        <f t="shared" si="63"/>
        <v>2</v>
      </c>
      <c r="FP151" s="2">
        <f t="shared" si="63"/>
        <v>3</v>
      </c>
      <c r="FQ151" s="2">
        <f t="shared" si="63"/>
        <v>0</v>
      </c>
      <c r="FR151" s="2">
        <f t="shared" si="63"/>
        <v>6</v>
      </c>
      <c r="FS151" s="2">
        <f t="shared" si="63"/>
        <v>4</v>
      </c>
      <c r="FT151" s="2">
        <f t="shared" si="63"/>
        <v>9</v>
      </c>
      <c r="FU151" s="2">
        <f t="shared" si="63"/>
        <v>4</v>
      </c>
      <c r="FV151" s="2">
        <f t="shared" si="63"/>
        <v>20</v>
      </c>
      <c r="FW151" s="2">
        <f t="shared" si="63"/>
        <v>7</v>
      </c>
      <c r="FX151" s="2">
        <f t="shared" si="63"/>
        <v>0</v>
      </c>
      <c r="FY151" s="2">
        <f t="shared" si="63"/>
        <v>0</v>
      </c>
      <c r="FZ151" s="2">
        <f t="shared" si="63"/>
        <v>0</v>
      </c>
      <c r="GA151" s="2">
        <f t="shared" si="63"/>
        <v>0</v>
      </c>
      <c r="GB151" s="2">
        <f t="shared" si="63"/>
        <v>0</v>
      </c>
      <c r="GC151" s="2">
        <f t="shared" si="63"/>
        <v>0</v>
      </c>
      <c r="GD151" s="2">
        <f t="shared" si="63"/>
        <v>0</v>
      </c>
      <c r="GE151" s="2">
        <f t="shared" si="63"/>
        <v>0</v>
      </c>
      <c r="GF151" s="2">
        <f t="shared" si="63"/>
        <v>0</v>
      </c>
      <c r="GG151" s="2">
        <f t="shared" si="63"/>
        <v>0</v>
      </c>
      <c r="GH151" s="2">
        <f t="shared" si="63"/>
        <v>0</v>
      </c>
      <c r="GI151" s="2">
        <f t="shared" si="63"/>
        <v>0</v>
      </c>
      <c r="GJ151" s="2">
        <f t="shared" si="63"/>
        <v>1</v>
      </c>
      <c r="GK151" s="2">
        <f t="shared" si="63"/>
        <v>0</v>
      </c>
      <c r="GL151" s="2">
        <f t="shared" si="63"/>
        <v>0</v>
      </c>
      <c r="GM151" s="2">
        <f t="shared" si="63"/>
        <v>0</v>
      </c>
      <c r="GN151" s="2">
        <f t="shared" si="63"/>
        <v>5</v>
      </c>
      <c r="GO151" s="2">
        <f t="shared" si="63"/>
        <v>2</v>
      </c>
      <c r="GP151" s="2">
        <f t="shared" si="63"/>
        <v>0</v>
      </c>
      <c r="GQ151" s="2">
        <f t="shared" si="63"/>
        <v>2383</v>
      </c>
      <c r="GR151" s="2">
        <f t="shared" si="63"/>
        <v>2622</v>
      </c>
      <c r="GS151" s="2">
        <f t="shared" si="63"/>
        <v>2571</v>
      </c>
      <c r="GT151" s="2">
        <f t="shared" si="63"/>
        <v>2884</v>
      </c>
      <c r="GU151" s="2">
        <f t="shared" si="63"/>
        <v>2864</v>
      </c>
      <c r="GV151" s="2">
        <f t="shared" si="63"/>
        <v>3065</v>
      </c>
      <c r="GW151" s="2">
        <f t="shared" si="63"/>
        <v>3298</v>
      </c>
      <c r="GX151" s="2">
        <f t="shared" si="63"/>
        <v>3344</v>
      </c>
      <c r="GY151" s="2">
        <f t="shared" si="63"/>
        <v>3331</v>
      </c>
      <c r="GZ151" s="2">
        <f t="shared" si="63"/>
        <v>26362</v>
      </c>
      <c r="HA151" s="2">
        <f t="shared" si="63"/>
        <v>0</v>
      </c>
      <c r="HB151" s="2">
        <f t="shared" si="63"/>
        <v>1087</v>
      </c>
      <c r="HC151" s="2">
        <f aca="true" t="shared" si="64" ref="HC151:HL151">SUBTOTAL(9,HC6:HC150)</f>
        <v>1248</v>
      </c>
      <c r="HD151" s="2">
        <f t="shared" si="64"/>
        <v>1204</v>
      </c>
      <c r="HE151" s="2">
        <f t="shared" si="64"/>
        <v>1371</v>
      </c>
      <c r="HF151" s="2">
        <f t="shared" si="64"/>
        <v>1354</v>
      </c>
      <c r="HG151" s="2">
        <f t="shared" si="64"/>
        <v>1411</v>
      </c>
      <c r="HH151" s="2">
        <f t="shared" si="64"/>
        <v>1562</v>
      </c>
      <c r="HI151" s="2">
        <f t="shared" si="64"/>
        <v>1613</v>
      </c>
      <c r="HJ151" s="2">
        <f t="shared" si="64"/>
        <v>1620</v>
      </c>
      <c r="HK151" s="2">
        <f t="shared" si="64"/>
        <v>12470</v>
      </c>
      <c r="HL151" s="2">
        <f t="shared" si="64"/>
        <v>0</v>
      </c>
    </row>
    <row r="152" spans="215:218" ht="15.75">
      <c r="HG152" s="9"/>
      <c r="HH152" s="9"/>
      <c r="HI152" s="9"/>
      <c r="HJ152" s="9"/>
    </row>
  </sheetData>
  <sheetProtection/>
  <protectedRanges>
    <protectedRange sqref="F6:F12" name="Range1_3_2_2_2_1"/>
    <protectedRange sqref="F13:F71" name="Range1_1_2_2_3_1"/>
    <protectedRange sqref="F142:F149" name="Range1_9_1_2_1"/>
    <protectedRange sqref="F150" name="Range1_10_3_2_1"/>
  </protectedRanges>
  <mergeCells count="125">
    <mergeCell ref="GJ4:GK4"/>
    <mergeCell ref="GL4:GM4"/>
    <mergeCell ref="GN4:GO4"/>
    <mergeCell ref="FX4:FY4"/>
    <mergeCell ref="FZ4:GA4"/>
    <mergeCell ref="GB4:GC4"/>
    <mergeCell ref="GD4:GE4"/>
    <mergeCell ref="GF4:GG4"/>
    <mergeCell ref="GH4:GI4"/>
    <mergeCell ref="FT4:FU4"/>
    <mergeCell ref="FV4:FW4"/>
    <mergeCell ref="EZ4:FA4"/>
    <mergeCell ref="FB4:FC4"/>
    <mergeCell ref="FD4:FE4"/>
    <mergeCell ref="FF4:FG4"/>
    <mergeCell ref="FH4:FI4"/>
    <mergeCell ref="FJ4:FK4"/>
    <mergeCell ref="FL4:FM4"/>
    <mergeCell ref="FN4:FO4"/>
    <mergeCell ref="EB4:EC4"/>
    <mergeCell ref="ED4:EE4"/>
    <mergeCell ref="EF4:EG4"/>
    <mergeCell ref="EH4:EI4"/>
    <mergeCell ref="FP4:FQ4"/>
    <mergeCell ref="FR4:FS4"/>
    <mergeCell ref="EV4:EW4"/>
    <mergeCell ref="EX4:EY4"/>
    <mergeCell ref="DH4:DI4"/>
    <mergeCell ref="DJ4:DK4"/>
    <mergeCell ref="ER4:ES4"/>
    <mergeCell ref="ET4:EU4"/>
    <mergeCell ref="DX4:DY4"/>
    <mergeCell ref="DZ4:EA4"/>
    <mergeCell ref="EJ4:EK4"/>
    <mergeCell ref="EL4:EM4"/>
    <mergeCell ref="EN4:EO4"/>
    <mergeCell ref="EP4:EQ4"/>
    <mergeCell ref="DT4:DU4"/>
    <mergeCell ref="DV4:DW4"/>
    <mergeCell ref="CZ4:DA4"/>
    <mergeCell ref="DB4:DC4"/>
    <mergeCell ref="DL4:DM4"/>
    <mergeCell ref="DN4:DO4"/>
    <mergeCell ref="DP4:DQ4"/>
    <mergeCell ref="DR4:DS4"/>
    <mergeCell ref="DD4:DE4"/>
    <mergeCell ref="DF4:DG4"/>
    <mergeCell ref="CX4:CY4"/>
    <mergeCell ref="CB4:CC4"/>
    <mergeCell ref="CD4:CE4"/>
    <mergeCell ref="CN4:CO4"/>
    <mergeCell ref="CP4:CQ4"/>
    <mergeCell ref="CR4:CS4"/>
    <mergeCell ref="CT4:CU4"/>
    <mergeCell ref="CF4:CG4"/>
    <mergeCell ref="CH4:CI4"/>
    <mergeCell ref="CJ4:CK4"/>
    <mergeCell ref="BV4:BW4"/>
    <mergeCell ref="BH4:BI4"/>
    <mergeCell ref="BJ4:BK4"/>
    <mergeCell ref="CV4:CW4"/>
    <mergeCell ref="CL4:CM4"/>
    <mergeCell ref="BL4:BM4"/>
    <mergeCell ref="BN4:BO4"/>
    <mergeCell ref="BX4:BY4"/>
    <mergeCell ref="BZ4:CA4"/>
    <mergeCell ref="AD4:AE4"/>
    <mergeCell ref="AV4:AW4"/>
    <mergeCell ref="AX4:AY4"/>
    <mergeCell ref="AJ4:AK4"/>
    <mergeCell ref="AL4:AM4"/>
    <mergeCell ref="AN4:AO4"/>
    <mergeCell ref="AP4:AQ4"/>
    <mergeCell ref="V4:W4"/>
    <mergeCell ref="X4:Y4"/>
    <mergeCell ref="Z4:AA4"/>
    <mergeCell ref="AB4:AC4"/>
    <mergeCell ref="DV3:EM3"/>
    <mergeCell ref="EN3:FE3"/>
    <mergeCell ref="AZ4:BA4"/>
    <mergeCell ref="BB4:BC4"/>
    <mergeCell ref="AV3:BG3"/>
    <mergeCell ref="BD4:BE4"/>
    <mergeCell ref="BF4:BG4"/>
    <mergeCell ref="BP4:BQ4"/>
    <mergeCell ref="BR4:BS4"/>
    <mergeCell ref="BT4:BU4"/>
    <mergeCell ref="P4:P5"/>
    <mergeCell ref="Q4:Q5"/>
    <mergeCell ref="R4:S4"/>
    <mergeCell ref="BH3:BU3"/>
    <mergeCell ref="AF4:AG4"/>
    <mergeCell ref="AH4:AI4"/>
    <mergeCell ref="AR4:AS4"/>
    <mergeCell ref="AT4:AU4"/>
    <mergeCell ref="AL3:AU3"/>
    <mergeCell ref="T4:U4"/>
    <mergeCell ref="E4:E5"/>
    <mergeCell ref="F4:F5"/>
    <mergeCell ref="G4:G5"/>
    <mergeCell ref="H4:H5"/>
    <mergeCell ref="A4:A5"/>
    <mergeCell ref="B4:B5"/>
    <mergeCell ref="C4:C5"/>
    <mergeCell ref="D4:D5"/>
    <mergeCell ref="GP2:GP5"/>
    <mergeCell ref="GQ2:HL4"/>
    <mergeCell ref="R3:S3"/>
    <mergeCell ref="T3:W3"/>
    <mergeCell ref="X3:AC3"/>
    <mergeCell ref="AD3:AK3"/>
    <mergeCell ref="R2:GM2"/>
    <mergeCell ref="BV3:CK3"/>
    <mergeCell ref="CL3:DC3"/>
    <mergeCell ref="DD3:DU3"/>
    <mergeCell ref="FF3:FW3"/>
    <mergeCell ref="FX3:GO3"/>
    <mergeCell ref="I4:I5"/>
    <mergeCell ref="J4:J5"/>
    <mergeCell ref="K4:K5"/>
    <mergeCell ref="L4:L5"/>
    <mergeCell ref="M4:M5"/>
    <mergeCell ref="N4:N5"/>
    <mergeCell ref="A2:Q3"/>
    <mergeCell ref="O4:O5"/>
  </mergeCells>
  <dataValidations count="6">
    <dataValidation type="list" allowBlank="1" showInputMessage="1" showErrorMessage="1" sqref="O6:O150">
      <formula1>"Vartëse,Jo vartëse"</formula1>
    </dataValidation>
    <dataValidation type="list" allowBlank="1" showInputMessage="1" showErrorMessage="1" sqref="N6:N150">
      <formula1>"CU,CL,9VJ,BM"</formula1>
    </dataValidation>
    <dataValidation type="list" allowBlank="1" showInputMessage="1" showErrorMessage="1" sqref="M6:M150">
      <formula1>"Publike,Jo Publike"</formula1>
    </dataValidation>
    <dataValidation type="list" allowBlank="1" showInputMessage="1" showErrorMessage="1" sqref="K6:K150">
      <formula1>"Komunë,Bashki"</formula1>
    </dataValidation>
    <dataValidation type="list" allowBlank="1" showInputMessage="1" showErrorMessage="1" sqref="L6:L150">
      <formula1>"Fshat,Qytet"</formula1>
    </dataValidation>
    <dataValidation type="list" allowBlank="1" showInputMessage="1" showErrorMessage="1" sqref="Q1:Q65536">
      <formula1>"Klasike,Speciale,Artistike,Kl. Artistike,Koorespondence,Shansi i dyte,Minoritet, Kl. Minoritet,Fetare"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51"/>
  <sheetViews>
    <sheetView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9.140625" style="2" customWidth="1"/>
    <col min="2" max="2" width="8.8515625" style="2" customWidth="1"/>
    <col min="3" max="3" width="8.421875" style="2" customWidth="1"/>
    <col min="4" max="4" width="8.140625" style="2" customWidth="1"/>
    <col min="5" max="5" width="27.421875" style="2" customWidth="1"/>
    <col min="6" max="6" width="14.7109375" style="2" customWidth="1"/>
    <col min="7" max="7" width="9.140625" style="2" customWidth="1"/>
    <col min="8" max="8" width="7.28125" style="2" customWidth="1"/>
    <col min="9" max="11" width="9.140625" style="2" customWidth="1"/>
    <col min="12" max="12" width="11.28125" style="2" customWidth="1"/>
    <col min="13" max="13" width="14.7109375" style="2" customWidth="1"/>
    <col min="14" max="15" width="9.140625" style="2" customWidth="1"/>
    <col min="16" max="16" width="10.140625" style="2" customWidth="1"/>
    <col min="17" max="17" width="9.140625" style="2" customWidth="1"/>
    <col min="18" max="18" width="10.28125" style="2" customWidth="1"/>
    <col min="19" max="19" width="19.28125" style="2" customWidth="1"/>
    <col min="20" max="20" width="9.140625" style="2" customWidth="1"/>
    <col min="21" max="91" width="8.7109375" style="2" customWidth="1"/>
    <col min="92" max="16384" width="9.140625" style="2" customWidth="1"/>
  </cols>
  <sheetData>
    <row r="1" spans="1:93" ht="16.5" thickBot="1">
      <c r="A1" s="392" t="s">
        <v>82</v>
      </c>
      <c r="B1" s="393"/>
      <c r="C1" s="393"/>
      <c r="D1" s="393"/>
      <c r="E1" s="393"/>
      <c r="F1" s="393"/>
      <c r="G1" s="90"/>
      <c r="H1" s="90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91"/>
      <c r="CJ1" s="37"/>
      <c r="CK1" s="37"/>
      <c r="CL1" s="37"/>
      <c r="CM1" s="37"/>
      <c r="CN1" s="37"/>
      <c r="CO1" s="37"/>
    </row>
    <row r="2" spans="1:99" ht="16.5" customHeight="1" thickBot="1">
      <c r="A2" s="311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3"/>
      <c r="U2" s="394" t="s">
        <v>83</v>
      </c>
      <c r="V2" s="395"/>
      <c r="W2" s="394" t="s">
        <v>1067</v>
      </c>
      <c r="X2" s="395"/>
      <c r="Y2" s="437" t="s">
        <v>84</v>
      </c>
      <c r="Z2" s="438"/>
      <c r="AA2" s="439"/>
      <c r="AB2" s="429" t="s">
        <v>85</v>
      </c>
      <c r="AC2" s="430"/>
      <c r="AD2" s="430"/>
      <c r="AE2" s="430"/>
      <c r="AF2" s="430"/>
      <c r="AG2" s="430"/>
      <c r="AH2" s="430"/>
      <c r="AI2" s="431"/>
      <c r="AJ2" s="418" t="s">
        <v>86</v>
      </c>
      <c r="AK2" s="419"/>
      <c r="AL2" s="419"/>
      <c r="AM2" s="419"/>
      <c r="AN2" s="419"/>
      <c r="AO2" s="419"/>
      <c r="AP2" s="419"/>
      <c r="AQ2" s="420"/>
      <c r="AR2" s="424" t="s">
        <v>87</v>
      </c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6"/>
      <c r="CB2" s="400" t="s">
        <v>88</v>
      </c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4" t="s">
        <v>89</v>
      </c>
      <c r="CO2" s="405"/>
      <c r="CP2" s="405"/>
      <c r="CQ2" s="405"/>
      <c r="CR2" s="405"/>
      <c r="CS2" s="405"/>
      <c r="CT2" s="405"/>
      <c r="CU2" s="406"/>
    </row>
    <row r="3" spans="1:99" ht="12" customHeight="1" thickBot="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  <c r="U3" s="396"/>
      <c r="V3" s="397"/>
      <c r="W3" s="396"/>
      <c r="X3" s="397"/>
      <c r="Y3" s="440"/>
      <c r="Z3" s="441"/>
      <c r="AA3" s="442"/>
      <c r="AB3" s="432"/>
      <c r="AC3" s="433"/>
      <c r="AD3" s="433"/>
      <c r="AE3" s="433"/>
      <c r="AF3" s="433"/>
      <c r="AG3" s="433"/>
      <c r="AH3" s="433"/>
      <c r="AI3" s="434"/>
      <c r="AJ3" s="421"/>
      <c r="AK3" s="422"/>
      <c r="AL3" s="422"/>
      <c r="AM3" s="422"/>
      <c r="AN3" s="422"/>
      <c r="AO3" s="422"/>
      <c r="AP3" s="422"/>
      <c r="AQ3" s="423"/>
      <c r="AR3" s="413" t="s">
        <v>90</v>
      </c>
      <c r="AS3" s="414"/>
      <c r="AT3" s="414"/>
      <c r="AU3" s="415"/>
      <c r="AV3" s="413" t="s">
        <v>91</v>
      </c>
      <c r="AW3" s="414"/>
      <c r="AX3" s="414"/>
      <c r="AY3" s="415"/>
      <c r="AZ3" s="413" t="s">
        <v>92</v>
      </c>
      <c r="BA3" s="414"/>
      <c r="BB3" s="414"/>
      <c r="BC3" s="415"/>
      <c r="BD3" s="413" t="s">
        <v>93</v>
      </c>
      <c r="BE3" s="414"/>
      <c r="BF3" s="414"/>
      <c r="BG3" s="415"/>
      <c r="BH3" s="413" t="s">
        <v>94</v>
      </c>
      <c r="BI3" s="414"/>
      <c r="BJ3" s="414"/>
      <c r="BK3" s="415"/>
      <c r="BL3" s="413" t="s">
        <v>95</v>
      </c>
      <c r="BM3" s="414"/>
      <c r="BN3" s="414"/>
      <c r="BO3" s="415"/>
      <c r="BP3" s="413" t="s">
        <v>96</v>
      </c>
      <c r="BQ3" s="414"/>
      <c r="BR3" s="414"/>
      <c r="BS3" s="415"/>
      <c r="BT3" s="413" t="s">
        <v>97</v>
      </c>
      <c r="BU3" s="414"/>
      <c r="BV3" s="414"/>
      <c r="BW3" s="415"/>
      <c r="BX3" s="413" t="s">
        <v>98</v>
      </c>
      <c r="BY3" s="414"/>
      <c r="BZ3" s="414"/>
      <c r="CA3" s="415"/>
      <c r="CB3" s="402"/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7"/>
      <c r="CO3" s="408"/>
      <c r="CP3" s="408"/>
      <c r="CQ3" s="408"/>
      <c r="CR3" s="408"/>
      <c r="CS3" s="408"/>
      <c r="CT3" s="408"/>
      <c r="CU3" s="409"/>
    </row>
    <row r="4" spans="1:99" ht="16.5" thickBot="1">
      <c r="A4" s="416" t="s">
        <v>18</v>
      </c>
      <c r="B4" s="416" t="s">
        <v>19</v>
      </c>
      <c r="C4" s="416" t="s">
        <v>20</v>
      </c>
      <c r="D4" s="416" t="s">
        <v>21</v>
      </c>
      <c r="E4" s="334" t="s">
        <v>99</v>
      </c>
      <c r="F4" s="305" t="s">
        <v>23</v>
      </c>
      <c r="G4" s="334" t="s">
        <v>100</v>
      </c>
      <c r="H4" s="334" t="s">
        <v>101</v>
      </c>
      <c r="I4" s="334" t="s">
        <v>102</v>
      </c>
      <c r="J4" s="334" t="s">
        <v>24</v>
      </c>
      <c r="K4" s="334" t="s">
        <v>25</v>
      </c>
      <c r="L4" s="305" t="s">
        <v>26</v>
      </c>
      <c r="M4" s="305" t="s">
        <v>27</v>
      </c>
      <c r="N4" s="305" t="s">
        <v>28</v>
      </c>
      <c r="O4" s="305" t="s">
        <v>29</v>
      </c>
      <c r="P4" s="305" t="s">
        <v>30</v>
      </c>
      <c r="Q4" s="305" t="s">
        <v>31</v>
      </c>
      <c r="R4" s="334" t="s">
        <v>32</v>
      </c>
      <c r="S4" s="334" t="s">
        <v>103</v>
      </c>
      <c r="T4" s="334" t="s">
        <v>34</v>
      </c>
      <c r="U4" s="398"/>
      <c r="V4" s="399"/>
      <c r="W4" s="398"/>
      <c r="X4" s="399"/>
      <c r="Y4" s="443"/>
      <c r="Z4" s="444"/>
      <c r="AA4" s="445"/>
      <c r="AB4" s="92" t="s">
        <v>104</v>
      </c>
      <c r="AC4" s="93"/>
      <c r="AD4" s="92" t="s">
        <v>105</v>
      </c>
      <c r="AE4" s="93"/>
      <c r="AF4" s="435" t="s">
        <v>106</v>
      </c>
      <c r="AG4" s="436"/>
      <c r="AH4" s="435" t="s">
        <v>44</v>
      </c>
      <c r="AI4" s="436"/>
      <c r="AJ4" s="94" t="s">
        <v>107</v>
      </c>
      <c r="AK4" s="95"/>
      <c r="AL4" s="94" t="s">
        <v>105</v>
      </c>
      <c r="AM4" s="95"/>
      <c r="AN4" s="427" t="s">
        <v>108</v>
      </c>
      <c r="AO4" s="428"/>
      <c r="AP4" s="427" t="s">
        <v>44</v>
      </c>
      <c r="AQ4" s="428"/>
      <c r="AR4" s="413" t="s">
        <v>67</v>
      </c>
      <c r="AS4" s="415"/>
      <c r="AT4" s="413" t="s">
        <v>70</v>
      </c>
      <c r="AU4" s="415"/>
      <c r="AV4" s="413" t="s">
        <v>67</v>
      </c>
      <c r="AW4" s="415"/>
      <c r="AX4" s="413" t="s">
        <v>70</v>
      </c>
      <c r="AY4" s="415"/>
      <c r="AZ4" s="413" t="s">
        <v>67</v>
      </c>
      <c r="BA4" s="415"/>
      <c r="BB4" s="413" t="s">
        <v>70</v>
      </c>
      <c r="BC4" s="415"/>
      <c r="BD4" s="413" t="s">
        <v>67</v>
      </c>
      <c r="BE4" s="415"/>
      <c r="BF4" s="413" t="s">
        <v>70</v>
      </c>
      <c r="BG4" s="415"/>
      <c r="BH4" s="413" t="s">
        <v>67</v>
      </c>
      <c r="BI4" s="415"/>
      <c r="BJ4" s="413" t="s">
        <v>70</v>
      </c>
      <c r="BK4" s="415"/>
      <c r="BL4" s="413" t="s">
        <v>67</v>
      </c>
      <c r="BM4" s="415"/>
      <c r="BN4" s="413" t="s">
        <v>70</v>
      </c>
      <c r="BO4" s="415"/>
      <c r="BP4" s="413" t="s">
        <v>67</v>
      </c>
      <c r="BQ4" s="415"/>
      <c r="BR4" s="413" t="s">
        <v>70</v>
      </c>
      <c r="BS4" s="415"/>
      <c r="BT4" s="413" t="s">
        <v>67</v>
      </c>
      <c r="BU4" s="415"/>
      <c r="BV4" s="413" t="s">
        <v>70</v>
      </c>
      <c r="BW4" s="415"/>
      <c r="BX4" s="413" t="s">
        <v>67</v>
      </c>
      <c r="BY4" s="415"/>
      <c r="BZ4" s="413" t="s">
        <v>70</v>
      </c>
      <c r="CA4" s="415"/>
      <c r="CB4" s="351" t="s">
        <v>109</v>
      </c>
      <c r="CC4" s="352"/>
      <c r="CD4" s="351" t="s">
        <v>110</v>
      </c>
      <c r="CE4" s="352"/>
      <c r="CF4" s="351" t="s">
        <v>111</v>
      </c>
      <c r="CG4" s="352"/>
      <c r="CH4" s="351" t="s">
        <v>112</v>
      </c>
      <c r="CI4" s="352"/>
      <c r="CJ4" s="351" t="s">
        <v>113</v>
      </c>
      <c r="CK4" s="352"/>
      <c r="CL4" s="351" t="s">
        <v>114</v>
      </c>
      <c r="CM4" s="446"/>
      <c r="CN4" s="410"/>
      <c r="CO4" s="411"/>
      <c r="CP4" s="411"/>
      <c r="CQ4" s="411"/>
      <c r="CR4" s="411"/>
      <c r="CS4" s="411"/>
      <c r="CT4" s="411"/>
      <c r="CU4" s="412"/>
    </row>
    <row r="5" spans="1:99" ht="22.5" customHeight="1" thickBot="1">
      <c r="A5" s="417"/>
      <c r="B5" s="417"/>
      <c r="C5" s="417"/>
      <c r="D5" s="417"/>
      <c r="E5" s="335"/>
      <c r="F5" s="306"/>
      <c r="G5" s="335"/>
      <c r="H5" s="335"/>
      <c r="I5" s="335"/>
      <c r="J5" s="335"/>
      <c r="K5" s="335"/>
      <c r="L5" s="306"/>
      <c r="M5" s="306"/>
      <c r="N5" s="306"/>
      <c r="O5" s="306"/>
      <c r="P5" s="306"/>
      <c r="Q5" s="306"/>
      <c r="R5" s="335"/>
      <c r="S5" s="335"/>
      <c r="T5" s="335"/>
      <c r="U5" s="176" t="s">
        <v>44</v>
      </c>
      <c r="V5" s="177" t="s">
        <v>45</v>
      </c>
      <c r="W5" s="176" t="s">
        <v>44</v>
      </c>
      <c r="X5" s="177" t="s">
        <v>45</v>
      </c>
      <c r="Y5" s="178" t="s">
        <v>234</v>
      </c>
      <c r="Z5" s="178" t="s">
        <v>235</v>
      </c>
      <c r="AA5" s="178" t="s">
        <v>236</v>
      </c>
      <c r="AB5" s="179" t="s">
        <v>44</v>
      </c>
      <c r="AC5" s="179" t="s">
        <v>45</v>
      </c>
      <c r="AD5" s="179" t="s">
        <v>44</v>
      </c>
      <c r="AE5" s="179" t="s">
        <v>45</v>
      </c>
      <c r="AF5" s="179" t="s">
        <v>44</v>
      </c>
      <c r="AG5" s="179" t="s">
        <v>45</v>
      </c>
      <c r="AH5" s="179" t="s">
        <v>44</v>
      </c>
      <c r="AI5" s="179" t="s">
        <v>45</v>
      </c>
      <c r="AJ5" s="178" t="s">
        <v>44</v>
      </c>
      <c r="AK5" s="180" t="s">
        <v>45</v>
      </c>
      <c r="AL5" s="180" t="s">
        <v>44</v>
      </c>
      <c r="AM5" s="180" t="s">
        <v>45</v>
      </c>
      <c r="AN5" s="180" t="s">
        <v>44</v>
      </c>
      <c r="AO5" s="178" t="s">
        <v>45</v>
      </c>
      <c r="AP5" s="178" t="s">
        <v>44</v>
      </c>
      <c r="AQ5" s="178" t="s">
        <v>45</v>
      </c>
      <c r="AR5" s="181" t="s">
        <v>44</v>
      </c>
      <c r="AS5" s="181" t="s">
        <v>45</v>
      </c>
      <c r="AT5" s="181" t="s">
        <v>44</v>
      </c>
      <c r="AU5" s="181" t="s">
        <v>45</v>
      </c>
      <c r="AV5" s="181" t="s">
        <v>44</v>
      </c>
      <c r="AW5" s="181" t="s">
        <v>45</v>
      </c>
      <c r="AX5" s="181" t="s">
        <v>44</v>
      </c>
      <c r="AY5" s="181" t="s">
        <v>45</v>
      </c>
      <c r="AZ5" s="181" t="s">
        <v>44</v>
      </c>
      <c r="BA5" s="181" t="s">
        <v>45</v>
      </c>
      <c r="BB5" s="181" t="s">
        <v>44</v>
      </c>
      <c r="BC5" s="181" t="s">
        <v>45</v>
      </c>
      <c r="BD5" s="181" t="s">
        <v>44</v>
      </c>
      <c r="BE5" s="181" t="s">
        <v>45</v>
      </c>
      <c r="BF5" s="181" t="s">
        <v>44</v>
      </c>
      <c r="BG5" s="181" t="s">
        <v>45</v>
      </c>
      <c r="BH5" s="181" t="s">
        <v>44</v>
      </c>
      <c r="BI5" s="181" t="s">
        <v>45</v>
      </c>
      <c r="BJ5" s="181" t="s">
        <v>44</v>
      </c>
      <c r="BK5" s="181" t="s">
        <v>45</v>
      </c>
      <c r="BL5" s="181" t="s">
        <v>44</v>
      </c>
      <c r="BM5" s="181" t="s">
        <v>45</v>
      </c>
      <c r="BN5" s="181" t="s">
        <v>44</v>
      </c>
      <c r="BO5" s="181" t="s">
        <v>45</v>
      </c>
      <c r="BP5" s="181" t="s">
        <v>44</v>
      </c>
      <c r="BQ5" s="181" t="s">
        <v>45</v>
      </c>
      <c r="BR5" s="181" t="s">
        <v>44</v>
      </c>
      <c r="BS5" s="181" t="s">
        <v>45</v>
      </c>
      <c r="BT5" s="181" t="s">
        <v>44</v>
      </c>
      <c r="BU5" s="181" t="s">
        <v>45</v>
      </c>
      <c r="BV5" s="181" t="s">
        <v>44</v>
      </c>
      <c r="BW5" s="181" t="s">
        <v>45</v>
      </c>
      <c r="BX5" s="181" t="s">
        <v>44</v>
      </c>
      <c r="BY5" s="181" t="s">
        <v>45</v>
      </c>
      <c r="BZ5" s="181" t="s">
        <v>44</v>
      </c>
      <c r="CA5" s="181" t="s">
        <v>45</v>
      </c>
      <c r="CB5" s="159" t="s">
        <v>44</v>
      </c>
      <c r="CC5" s="159" t="s">
        <v>45</v>
      </c>
      <c r="CD5" s="159" t="s">
        <v>44</v>
      </c>
      <c r="CE5" s="159" t="s">
        <v>45</v>
      </c>
      <c r="CF5" s="159" t="s">
        <v>44</v>
      </c>
      <c r="CG5" s="159" t="s">
        <v>45</v>
      </c>
      <c r="CH5" s="159" t="s">
        <v>44</v>
      </c>
      <c r="CI5" s="159" t="s">
        <v>45</v>
      </c>
      <c r="CJ5" s="159" t="s">
        <v>44</v>
      </c>
      <c r="CK5" s="159" t="s">
        <v>45</v>
      </c>
      <c r="CL5" s="159" t="s">
        <v>44</v>
      </c>
      <c r="CM5" s="182" t="s">
        <v>45</v>
      </c>
      <c r="CN5" s="183" t="s">
        <v>44</v>
      </c>
      <c r="CO5" s="184" t="s">
        <v>45</v>
      </c>
      <c r="CP5" s="183" t="s">
        <v>44</v>
      </c>
      <c r="CQ5" s="184" t="s">
        <v>45</v>
      </c>
      <c r="CR5" s="183" t="s">
        <v>44</v>
      </c>
      <c r="CS5" s="184" t="s">
        <v>45</v>
      </c>
      <c r="CT5" s="183" t="s">
        <v>44</v>
      </c>
      <c r="CU5" s="184" t="s">
        <v>45</v>
      </c>
    </row>
    <row r="6" spans="1:99" ht="13.5" customHeight="1">
      <c r="A6" s="163" t="s">
        <v>77</v>
      </c>
      <c r="B6" s="137" t="s">
        <v>66</v>
      </c>
      <c r="C6" s="137" t="s">
        <v>1086</v>
      </c>
      <c r="D6" s="137"/>
      <c r="E6" s="137" t="s">
        <v>237</v>
      </c>
      <c r="F6" s="164" t="s">
        <v>381</v>
      </c>
      <c r="G6" s="165" t="s">
        <v>758</v>
      </c>
      <c r="H6" s="166">
        <v>52</v>
      </c>
      <c r="I6" s="164" t="s">
        <v>759</v>
      </c>
      <c r="J6" s="164" t="s">
        <v>78</v>
      </c>
      <c r="K6" s="164" t="s">
        <v>78</v>
      </c>
      <c r="L6" s="164" t="s">
        <v>78</v>
      </c>
      <c r="M6" s="164" t="s">
        <v>78</v>
      </c>
      <c r="N6" s="137" t="s">
        <v>596</v>
      </c>
      <c r="O6" s="137" t="s">
        <v>597</v>
      </c>
      <c r="P6" s="137" t="s">
        <v>598</v>
      </c>
      <c r="Q6" s="137" t="s">
        <v>599</v>
      </c>
      <c r="R6" s="137" t="s">
        <v>600</v>
      </c>
      <c r="S6" s="137"/>
      <c r="T6" s="137" t="s">
        <v>601</v>
      </c>
      <c r="U6" s="167">
        <f>AH6+AP6</f>
        <v>64</v>
      </c>
      <c r="V6" s="167">
        <f aca="true" t="shared" si="0" ref="V6:V61">AI6+AQ6</f>
        <v>57</v>
      </c>
      <c r="W6" s="168">
        <v>3</v>
      </c>
      <c r="X6" s="168">
        <v>2</v>
      </c>
      <c r="Y6" s="169">
        <v>1</v>
      </c>
      <c r="Z6" s="169">
        <v>5</v>
      </c>
      <c r="AA6" s="169">
        <v>3</v>
      </c>
      <c r="AB6" s="170"/>
      <c r="AC6" s="170"/>
      <c r="AD6" s="170"/>
      <c r="AE6" s="170"/>
      <c r="AF6" s="170">
        <v>26</v>
      </c>
      <c r="AG6" s="170">
        <v>26</v>
      </c>
      <c r="AH6" s="185">
        <f aca="true" t="shared" si="1" ref="AH6:AI61">AB6+AD6+AF6</f>
        <v>26</v>
      </c>
      <c r="AI6" s="185">
        <f t="shared" si="1"/>
        <v>26</v>
      </c>
      <c r="AJ6" s="169">
        <v>4</v>
      </c>
      <c r="AK6" s="169">
        <v>3</v>
      </c>
      <c r="AL6" s="169"/>
      <c r="AM6" s="169"/>
      <c r="AN6" s="169">
        <v>34</v>
      </c>
      <c r="AO6" s="169">
        <v>28</v>
      </c>
      <c r="AP6" s="187">
        <f aca="true" t="shared" si="2" ref="AP6:AQ61">AJ6+AL6+AN6</f>
        <v>38</v>
      </c>
      <c r="AQ6" s="187">
        <f t="shared" si="2"/>
        <v>31</v>
      </c>
      <c r="AR6" s="171"/>
      <c r="AS6" s="171"/>
      <c r="AT6" s="171"/>
      <c r="AU6" s="171"/>
      <c r="AV6" s="171"/>
      <c r="AW6" s="171"/>
      <c r="AX6" s="171">
        <v>4</v>
      </c>
      <c r="AY6" s="171">
        <v>4</v>
      </c>
      <c r="AZ6" s="171">
        <v>4</v>
      </c>
      <c r="BA6" s="171">
        <v>4</v>
      </c>
      <c r="BB6" s="171">
        <v>3</v>
      </c>
      <c r="BC6" s="171">
        <v>3</v>
      </c>
      <c r="BD6" s="171">
        <v>4</v>
      </c>
      <c r="BE6" s="171">
        <v>4</v>
      </c>
      <c r="BF6" s="171">
        <v>5</v>
      </c>
      <c r="BG6" s="171">
        <v>5</v>
      </c>
      <c r="BH6" s="171">
        <v>10</v>
      </c>
      <c r="BI6" s="171">
        <v>10</v>
      </c>
      <c r="BJ6" s="171">
        <v>4</v>
      </c>
      <c r="BK6" s="171">
        <v>4</v>
      </c>
      <c r="BL6" s="171">
        <v>6</v>
      </c>
      <c r="BM6" s="171">
        <v>6</v>
      </c>
      <c r="BN6" s="171">
        <v>5</v>
      </c>
      <c r="BO6" s="171">
        <v>3</v>
      </c>
      <c r="BP6" s="171">
        <v>1</v>
      </c>
      <c r="BQ6" s="171">
        <v>1</v>
      </c>
      <c r="BR6" s="171">
        <v>7</v>
      </c>
      <c r="BS6" s="171">
        <v>5</v>
      </c>
      <c r="BT6" s="171">
        <v>1</v>
      </c>
      <c r="BU6" s="171">
        <v>1</v>
      </c>
      <c r="BV6" s="171">
        <v>9</v>
      </c>
      <c r="BW6" s="171">
        <v>7</v>
      </c>
      <c r="BX6" s="171"/>
      <c r="BY6" s="171"/>
      <c r="BZ6" s="171">
        <v>1</v>
      </c>
      <c r="CA6" s="171">
        <v>0</v>
      </c>
      <c r="CB6" s="172">
        <v>3</v>
      </c>
      <c r="CC6" s="172">
        <v>2</v>
      </c>
      <c r="CD6" s="172">
        <v>11</v>
      </c>
      <c r="CE6" s="172">
        <v>10</v>
      </c>
      <c r="CF6" s="172">
        <v>6</v>
      </c>
      <c r="CG6" s="172">
        <v>6</v>
      </c>
      <c r="CH6" s="172">
        <v>19</v>
      </c>
      <c r="CI6" s="172">
        <v>19</v>
      </c>
      <c r="CJ6" s="172">
        <v>4</v>
      </c>
      <c r="CK6" s="172">
        <v>4</v>
      </c>
      <c r="CL6" s="172">
        <v>21</v>
      </c>
      <c r="CM6" s="172">
        <v>16</v>
      </c>
      <c r="CN6" s="173">
        <f aca="true" t="shared" si="3" ref="CN6:CO28">AH6+AP6</f>
        <v>64</v>
      </c>
      <c r="CO6" s="173">
        <f t="shared" si="3"/>
        <v>57</v>
      </c>
      <c r="CP6" s="173">
        <f>CB6+CD6+CF6+CH6+CJ6+CL6</f>
        <v>64</v>
      </c>
      <c r="CQ6" s="173">
        <f aca="true" t="shared" si="4" ref="CP6:CQ117">SUM(CC6,CE6,CG6,CI6,CK6,CM6)</f>
        <v>57</v>
      </c>
      <c r="CR6" s="174" t="str">
        <f aca="true" t="shared" si="5" ref="CR6:CR60">IF(CN6=U6,"Mire","Gabim")</f>
        <v>Mire</v>
      </c>
      <c r="CS6" s="174" t="str">
        <f aca="true" t="shared" si="6" ref="CS6:CS60">IF(CO6=V6,"Mire","Gabim")</f>
        <v>Mire</v>
      </c>
      <c r="CT6" s="174" t="str">
        <f aca="true" t="shared" si="7" ref="CT6:CT60">IF(CP6=U6,"Mire","Gabim")</f>
        <v>Mire</v>
      </c>
      <c r="CU6" s="175" t="str">
        <f aca="true" t="shared" si="8" ref="CU6:CU60">IF(CQ6=V6,"Mire","Gabim")</f>
        <v>Mire</v>
      </c>
    </row>
    <row r="7" spans="1:99" ht="13.5" customHeight="1">
      <c r="A7" s="83" t="s">
        <v>77</v>
      </c>
      <c r="B7" s="35" t="s">
        <v>66</v>
      </c>
      <c r="C7" s="35" t="s">
        <v>603</v>
      </c>
      <c r="D7" s="35"/>
      <c r="E7" s="35" t="s">
        <v>238</v>
      </c>
      <c r="F7" s="77" t="s">
        <v>382</v>
      </c>
      <c r="G7" s="96" t="s">
        <v>758</v>
      </c>
      <c r="H7" s="39">
        <v>56</v>
      </c>
      <c r="I7" s="77" t="s">
        <v>759</v>
      </c>
      <c r="J7" s="77" t="s">
        <v>78</v>
      </c>
      <c r="K7" s="77" t="s">
        <v>78</v>
      </c>
      <c r="L7" s="77" t="s">
        <v>78</v>
      </c>
      <c r="M7" s="77" t="s">
        <v>78</v>
      </c>
      <c r="N7" s="35" t="s">
        <v>596</v>
      </c>
      <c r="O7" s="35" t="s">
        <v>597</v>
      </c>
      <c r="P7" s="35" t="s">
        <v>598</v>
      </c>
      <c r="Q7" s="35" t="s">
        <v>599</v>
      </c>
      <c r="R7" s="35" t="s">
        <v>600</v>
      </c>
      <c r="S7" s="35" t="s">
        <v>602</v>
      </c>
      <c r="T7" s="35" t="s">
        <v>601</v>
      </c>
      <c r="U7" s="97">
        <f aca="true" t="shared" si="9" ref="U7:U71">AH7+AP7</f>
        <v>31</v>
      </c>
      <c r="V7" s="97">
        <f t="shared" si="0"/>
        <v>24</v>
      </c>
      <c r="W7" s="98">
        <v>1</v>
      </c>
      <c r="X7" s="98">
        <v>0</v>
      </c>
      <c r="Y7" s="99"/>
      <c r="Z7" s="99">
        <v>4</v>
      </c>
      <c r="AA7" s="99">
        <v>2</v>
      </c>
      <c r="AB7" s="100"/>
      <c r="AC7" s="100"/>
      <c r="AD7" s="100"/>
      <c r="AE7" s="100"/>
      <c r="AF7" s="100">
        <v>11</v>
      </c>
      <c r="AG7" s="100">
        <v>10</v>
      </c>
      <c r="AH7" s="186">
        <f t="shared" si="1"/>
        <v>11</v>
      </c>
      <c r="AI7" s="186">
        <f t="shared" si="1"/>
        <v>10</v>
      </c>
      <c r="AJ7" s="99">
        <v>2</v>
      </c>
      <c r="AK7" s="99">
        <v>1</v>
      </c>
      <c r="AL7" s="99"/>
      <c r="AM7" s="99"/>
      <c r="AN7" s="99">
        <v>18</v>
      </c>
      <c r="AO7" s="99">
        <v>13</v>
      </c>
      <c r="AP7" s="188">
        <f t="shared" si="2"/>
        <v>20</v>
      </c>
      <c r="AQ7" s="188">
        <f t="shared" si="2"/>
        <v>14</v>
      </c>
      <c r="AR7" s="101"/>
      <c r="AS7" s="101"/>
      <c r="AT7" s="101"/>
      <c r="AU7" s="101"/>
      <c r="AV7" s="101"/>
      <c r="AW7" s="101"/>
      <c r="AX7" s="101">
        <v>2</v>
      </c>
      <c r="AY7" s="101">
        <v>1</v>
      </c>
      <c r="AZ7" s="101">
        <v>1</v>
      </c>
      <c r="BA7" s="101">
        <v>0</v>
      </c>
      <c r="BB7" s="101">
        <v>1</v>
      </c>
      <c r="BC7" s="101">
        <v>1</v>
      </c>
      <c r="BD7" s="101">
        <v>3</v>
      </c>
      <c r="BE7" s="101">
        <v>3</v>
      </c>
      <c r="BF7" s="101">
        <v>6</v>
      </c>
      <c r="BG7" s="101">
        <v>6</v>
      </c>
      <c r="BH7" s="101">
        <v>7</v>
      </c>
      <c r="BI7" s="101">
        <v>7</v>
      </c>
      <c r="BJ7" s="101">
        <v>3</v>
      </c>
      <c r="BK7" s="101">
        <v>3</v>
      </c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>
        <v>8</v>
      </c>
      <c r="BW7" s="101">
        <v>3</v>
      </c>
      <c r="BX7" s="101"/>
      <c r="BY7" s="101"/>
      <c r="BZ7" s="101"/>
      <c r="CA7" s="101"/>
      <c r="CB7" s="102">
        <v>3</v>
      </c>
      <c r="CC7" s="102">
        <v>1</v>
      </c>
      <c r="CD7" s="102">
        <v>5</v>
      </c>
      <c r="CE7" s="102">
        <v>4</v>
      </c>
      <c r="CF7" s="102">
        <v>5</v>
      </c>
      <c r="CG7" s="102">
        <v>5</v>
      </c>
      <c r="CH7" s="102">
        <v>9</v>
      </c>
      <c r="CI7" s="102">
        <v>9</v>
      </c>
      <c r="CJ7" s="102">
        <v>2</v>
      </c>
      <c r="CK7" s="102">
        <v>2</v>
      </c>
      <c r="CL7" s="102">
        <v>7</v>
      </c>
      <c r="CM7" s="102">
        <v>3</v>
      </c>
      <c r="CN7" s="79">
        <f t="shared" si="3"/>
        <v>31</v>
      </c>
      <c r="CO7" s="79">
        <f t="shared" si="3"/>
        <v>24</v>
      </c>
      <c r="CP7" s="79">
        <f aca="true" t="shared" si="10" ref="CP7:CP58">CB7+CD7+CF7+CH7+CJ7+CL7</f>
        <v>31</v>
      </c>
      <c r="CQ7" s="79">
        <f t="shared" si="4"/>
        <v>24</v>
      </c>
      <c r="CR7" s="103" t="str">
        <f t="shared" si="5"/>
        <v>Mire</v>
      </c>
      <c r="CS7" s="103" t="str">
        <f t="shared" si="6"/>
        <v>Mire</v>
      </c>
      <c r="CT7" s="103" t="str">
        <f t="shared" si="7"/>
        <v>Mire</v>
      </c>
      <c r="CU7" s="104" t="str">
        <f t="shared" si="8"/>
        <v>Mire</v>
      </c>
    </row>
    <row r="8" spans="1:99" ht="13.5" customHeight="1">
      <c r="A8" s="83" t="s">
        <v>77</v>
      </c>
      <c r="B8" s="35" t="s">
        <v>66</v>
      </c>
      <c r="C8" s="35"/>
      <c r="D8" s="35"/>
      <c r="E8" s="35" t="s">
        <v>239</v>
      </c>
      <c r="F8" s="77" t="s">
        <v>383</v>
      </c>
      <c r="G8" s="96" t="s">
        <v>758</v>
      </c>
      <c r="H8" s="39">
        <v>41</v>
      </c>
      <c r="I8" s="77" t="s">
        <v>759</v>
      </c>
      <c r="J8" s="77" t="s">
        <v>78</v>
      </c>
      <c r="K8" s="77" t="s">
        <v>78</v>
      </c>
      <c r="L8" s="77" t="s">
        <v>78</v>
      </c>
      <c r="M8" s="77" t="s">
        <v>78</v>
      </c>
      <c r="N8" s="35" t="s">
        <v>596</v>
      </c>
      <c r="O8" s="35" t="s">
        <v>597</v>
      </c>
      <c r="P8" s="35" t="s">
        <v>598</v>
      </c>
      <c r="Q8" s="35" t="s">
        <v>599</v>
      </c>
      <c r="R8" s="35" t="s">
        <v>600</v>
      </c>
      <c r="S8" s="35"/>
      <c r="T8" s="35" t="s">
        <v>601</v>
      </c>
      <c r="U8" s="97">
        <f t="shared" si="9"/>
        <v>36</v>
      </c>
      <c r="V8" s="97">
        <f t="shared" si="0"/>
        <v>29</v>
      </c>
      <c r="W8" s="98">
        <v>3</v>
      </c>
      <c r="X8" s="98">
        <v>0</v>
      </c>
      <c r="Y8" s="99"/>
      <c r="Z8" s="99">
        <v>4</v>
      </c>
      <c r="AA8" s="99">
        <v>1</v>
      </c>
      <c r="AB8" s="100"/>
      <c r="AC8" s="100"/>
      <c r="AD8" s="100">
        <v>2</v>
      </c>
      <c r="AE8" s="100">
        <v>2</v>
      </c>
      <c r="AF8" s="100">
        <v>13</v>
      </c>
      <c r="AG8" s="100">
        <v>13</v>
      </c>
      <c r="AH8" s="186">
        <f t="shared" si="1"/>
        <v>15</v>
      </c>
      <c r="AI8" s="186">
        <f t="shared" si="1"/>
        <v>15</v>
      </c>
      <c r="AJ8" s="99"/>
      <c r="AK8" s="99"/>
      <c r="AL8" s="99"/>
      <c r="AM8" s="99"/>
      <c r="AN8" s="99">
        <v>21</v>
      </c>
      <c r="AO8" s="99">
        <v>14</v>
      </c>
      <c r="AP8" s="188">
        <f t="shared" si="2"/>
        <v>21</v>
      </c>
      <c r="AQ8" s="188">
        <f t="shared" si="2"/>
        <v>14</v>
      </c>
      <c r="AR8" s="101"/>
      <c r="AS8" s="101"/>
      <c r="AT8" s="101"/>
      <c r="AU8" s="101"/>
      <c r="AV8" s="101">
        <v>3</v>
      </c>
      <c r="AW8" s="101">
        <v>3</v>
      </c>
      <c r="AX8" s="101">
        <v>1</v>
      </c>
      <c r="AY8" s="101">
        <v>1</v>
      </c>
      <c r="AZ8" s="101">
        <v>2</v>
      </c>
      <c r="BA8" s="101">
        <v>2</v>
      </c>
      <c r="BB8" s="101">
        <v>3</v>
      </c>
      <c r="BC8" s="101">
        <v>3</v>
      </c>
      <c r="BD8" s="101">
        <v>6</v>
      </c>
      <c r="BE8" s="101">
        <v>6</v>
      </c>
      <c r="BF8" s="101">
        <v>3</v>
      </c>
      <c r="BG8" s="101">
        <v>3</v>
      </c>
      <c r="BH8" s="101">
        <v>2</v>
      </c>
      <c r="BI8" s="101">
        <v>2</v>
      </c>
      <c r="BJ8" s="101">
        <v>4</v>
      </c>
      <c r="BK8" s="101">
        <v>2</v>
      </c>
      <c r="BL8" s="101"/>
      <c r="BM8" s="101"/>
      <c r="BN8" s="101">
        <v>2</v>
      </c>
      <c r="BO8" s="101">
        <v>1</v>
      </c>
      <c r="BP8" s="101">
        <v>1</v>
      </c>
      <c r="BQ8" s="101">
        <v>1</v>
      </c>
      <c r="BR8" s="101">
        <v>4</v>
      </c>
      <c r="BS8" s="101">
        <v>2</v>
      </c>
      <c r="BT8" s="101">
        <v>1</v>
      </c>
      <c r="BU8" s="101">
        <v>1</v>
      </c>
      <c r="BV8" s="101">
        <v>4</v>
      </c>
      <c r="BW8" s="101">
        <v>2</v>
      </c>
      <c r="BX8" s="101"/>
      <c r="BY8" s="101"/>
      <c r="BZ8" s="101"/>
      <c r="CA8" s="101"/>
      <c r="CB8" s="102">
        <v>2</v>
      </c>
      <c r="CC8" s="102">
        <v>1</v>
      </c>
      <c r="CD8" s="102">
        <v>3</v>
      </c>
      <c r="CE8" s="102">
        <v>3</v>
      </c>
      <c r="CF8" s="102">
        <v>16</v>
      </c>
      <c r="CG8" s="102">
        <v>15</v>
      </c>
      <c r="CH8" s="102">
        <v>2</v>
      </c>
      <c r="CI8" s="102">
        <v>2</v>
      </c>
      <c r="CJ8" s="102">
        <v>5</v>
      </c>
      <c r="CK8" s="102">
        <v>3</v>
      </c>
      <c r="CL8" s="102">
        <v>8</v>
      </c>
      <c r="CM8" s="102">
        <v>5</v>
      </c>
      <c r="CN8" s="79">
        <f t="shared" si="3"/>
        <v>36</v>
      </c>
      <c r="CO8" s="79">
        <f t="shared" si="3"/>
        <v>29</v>
      </c>
      <c r="CP8" s="79">
        <f t="shared" si="10"/>
        <v>36</v>
      </c>
      <c r="CQ8" s="79">
        <f t="shared" si="4"/>
        <v>29</v>
      </c>
      <c r="CR8" s="103" t="str">
        <f t="shared" si="5"/>
        <v>Mire</v>
      </c>
      <c r="CS8" s="103" t="str">
        <f t="shared" si="6"/>
        <v>Mire</v>
      </c>
      <c r="CT8" s="103" t="str">
        <f t="shared" si="7"/>
        <v>Mire</v>
      </c>
      <c r="CU8" s="104" t="str">
        <f t="shared" si="8"/>
        <v>Mire</v>
      </c>
    </row>
    <row r="9" spans="1:99" ht="13.5" customHeight="1">
      <c r="A9" s="83" t="s">
        <v>77</v>
      </c>
      <c r="B9" s="35" t="s">
        <v>66</v>
      </c>
      <c r="C9" s="35"/>
      <c r="D9" s="35"/>
      <c r="E9" s="35" t="s">
        <v>240</v>
      </c>
      <c r="F9" s="77" t="s">
        <v>384</v>
      </c>
      <c r="G9" s="96" t="s">
        <v>758</v>
      </c>
      <c r="H9" s="39">
        <v>57</v>
      </c>
      <c r="I9" s="77" t="s">
        <v>759</v>
      </c>
      <c r="J9" s="77" t="s">
        <v>78</v>
      </c>
      <c r="K9" s="77" t="s">
        <v>78</v>
      </c>
      <c r="L9" s="77" t="s">
        <v>78</v>
      </c>
      <c r="M9" s="77" t="s">
        <v>78</v>
      </c>
      <c r="N9" s="35" t="s">
        <v>596</v>
      </c>
      <c r="O9" s="35" t="s">
        <v>597</v>
      </c>
      <c r="P9" s="35" t="s">
        <v>598</v>
      </c>
      <c r="Q9" s="35" t="s">
        <v>599</v>
      </c>
      <c r="R9" s="35" t="s">
        <v>600</v>
      </c>
      <c r="S9" s="35"/>
      <c r="T9" s="35" t="s">
        <v>601</v>
      </c>
      <c r="U9" s="97">
        <f t="shared" si="9"/>
        <v>34</v>
      </c>
      <c r="V9" s="97">
        <f t="shared" si="0"/>
        <v>28</v>
      </c>
      <c r="W9" s="98">
        <v>2</v>
      </c>
      <c r="X9" s="98">
        <v>1</v>
      </c>
      <c r="Y9" s="99"/>
      <c r="Z9" s="99">
        <v>4</v>
      </c>
      <c r="AA9" s="99">
        <v>1</v>
      </c>
      <c r="AB9" s="100"/>
      <c r="AC9" s="100"/>
      <c r="AD9" s="100">
        <v>4</v>
      </c>
      <c r="AE9" s="100">
        <v>3</v>
      </c>
      <c r="AF9" s="100">
        <v>8</v>
      </c>
      <c r="AG9" s="100">
        <v>8</v>
      </c>
      <c r="AH9" s="186">
        <f t="shared" si="1"/>
        <v>12</v>
      </c>
      <c r="AI9" s="186">
        <f t="shared" si="1"/>
        <v>11</v>
      </c>
      <c r="AJ9" s="99">
        <v>1</v>
      </c>
      <c r="AK9" s="99">
        <v>1</v>
      </c>
      <c r="AL9" s="99"/>
      <c r="AM9" s="99"/>
      <c r="AN9" s="99">
        <v>21</v>
      </c>
      <c r="AO9" s="99">
        <v>16</v>
      </c>
      <c r="AP9" s="188">
        <f t="shared" si="2"/>
        <v>22</v>
      </c>
      <c r="AQ9" s="188">
        <f t="shared" si="2"/>
        <v>17</v>
      </c>
      <c r="AR9" s="101"/>
      <c r="AS9" s="101"/>
      <c r="AT9" s="101"/>
      <c r="AU9" s="101"/>
      <c r="AV9" s="101"/>
      <c r="AW9" s="101"/>
      <c r="AX9" s="101">
        <v>2</v>
      </c>
      <c r="AY9" s="101">
        <v>2</v>
      </c>
      <c r="AZ9" s="101">
        <v>1</v>
      </c>
      <c r="BA9" s="101">
        <v>1</v>
      </c>
      <c r="BB9" s="101">
        <v>3</v>
      </c>
      <c r="BC9" s="101">
        <v>3</v>
      </c>
      <c r="BD9" s="101">
        <v>1</v>
      </c>
      <c r="BE9" s="101">
        <v>1</v>
      </c>
      <c r="BF9" s="101">
        <v>6</v>
      </c>
      <c r="BG9" s="101">
        <v>5</v>
      </c>
      <c r="BH9" s="101">
        <v>4</v>
      </c>
      <c r="BI9" s="101">
        <v>4</v>
      </c>
      <c r="BJ9" s="101">
        <v>1</v>
      </c>
      <c r="BK9" s="101">
        <v>1</v>
      </c>
      <c r="BL9" s="101"/>
      <c r="BM9" s="101"/>
      <c r="BN9" s="101">
        <v>4</v>
      </c>
      <c r="BO9" s="101">
        <v>4</v>
      </c>
      <c r="BP9" s="101">
        <v>3</v>
      </c>
      <c r="BQ9" s="101">
        <v>3</v>
      </c>
      <c r="BR9" s="101">
        <v>5</v>
      </c>
      <c r="BS9" s="101">
        <v>2</v>
      </c>
      <c r="BT9" s="101">
        <v>2</v>
      </c>
      <c r="BU9" s="101">
        <v>2</v>
      </c>
      <c r="BV9" s="101">
        <v>1</v>
      </c>
      <c r="BW9" s="101">
        <v>0</v>
      </c>
      <c r="BX9" s="101">
        <v>1</v>
      </c>
      <c r="BY9" s="101">
        <v>0</v>
      </c>
      <c r="BZ9" s="101"/>
      <c r="CA9" s="101"/>
      <c r="CB9" s="102">
        <v>6</v>
      </c>
      <c r="CC9" s="102">
        <v>6</v>
      </c>
      <c r="CD9" s="102">
        <v>6</v>
      </c>
      <c r="CE9" s="102">
        <v>5</v>
      </c>
      <c r="CF9" s="102">
        <v>4</v>
      </c>
      <c r="CG9" s="102">
        <v>4</v>
      </c>
      <c r="CH9" s="102">
        <v>2</v>
      </c>
      <c r="CI9" s="102">
        <v>2</v>
      </c>
      <c r="CJ9" s="102">
        <v>3</v>
      </c>
      <c r="CK9" s="102">
        <v>2</v>
      </c>
      <c r="CL9" s="102">
        <v>13</v>
      </c>
      <c r="CM9" s="102">
        <v>9</v>
      </c>
      <c r="CN9" s="79">
        <f t="shared" si="3"/>
        <v>34</v>
      </c>
      <c r="CO9" s="79">
        <f t="shared" si="3"/>
        <v>28</v>
      </c>
      <c r="CP9" s="79">
        <f t="shared" si="10"/>
        <v>34</v>
      </c>
      <c r="CQ9" s="79">
        <f t="shared" si="4"/>
        <v>28</v>
      </c>
      <c r="CR9" s="103" t="str">
        <f t="shared" si="5"/>
        <v>Mire</v>
      </c>
      <c r="CS9" s="103" t="str">
        <f t="shared" si="6"/>
        <v>Mire</v>
      </c>
      <c r="CT9" s="103" t="str">
        <f t="shared" si="7"/>
        <v>Mire</v>
      </c>
      <c r="CU9" s="104" t="str">
        <f t="shared" si="8"/>
        <v>Mire</v>
      </c>
    </row>
    <row r="10" spans="1:99" ht="13.5" customHeight="1">
      <c r="A10" s="83" t="s">
        <v>77</v>
      </c>
      <c r="B10" s="35" t="s">
        <v>66</v>
      </c>
      <c r="C10" s="35"/>
      <c r="D10" s="35"/>
      <c r="E10" s="35" t="s">
        <v>241</v>
      </c>
      <c r="F10" s="77" t="s">
        <v>385</v>
      </c>
      <c r="G10" s="96" t="s">
        <v>760</v>
      </c>
      <c r="H10" s="39">
        <v>38</v>
      </c>
      <c r="I10" s="77" t="s">
        <v>759</v>
      </c>
      <c r="J10" s="77" t="s">
        <v>78</v>
      </c>
      <c r="K10" s="77" t="s">
        <v>78</v>
      </c>
      <c r="L10" s="77" t="s">
        <v>78</v>
      </c>
      <c r="M10" s="77" t="s">
        <v>78</v>
      </c>
      <c r="N10" s="35" t="s">
        <v>596</v>
      </c>
      <c r="O10" s="35" t="s">
        <v>597</v>
      </c>
      <c r="P10" s="35" t="s">
        <v>598</v>
      </c>
      <c r="Q10" s="35" t="s">
        <v>599</v>
      </c>
      <c r="R10" s="35" t="s">
        <v>600</v>
      </c>
      <c r="S10" s="35"/>
      <c r="T10" s="35" t="s">
        <v>601</v>
      </c>
      <c r="U10" s="97">
        <f t="shared" si="9"/>
        <v>45</v>
      </c>
      <c r="V10" s="97">
        <f t="shared" si="0"/>
        <v>37</v>
      </c>
      <c r="W10" s="98">
        <v>4</v>
      </c>
      <c r="X10" s="98">
        <v>3</v>
      </c>
      <c r="Y10" s="99">
        <v>1</v>
      </c>
      <c r="Z10" s="99">
        <v>4</v>
      </c>
      <c r="AA10" s="99"/>
      <c r="AB10" s="100"/>
      <c r="AC10" s="100"/>
      <c r="AD10" s="100">
        <v>1</v>
      </c>
      <c r="AE10" s="100">
        <v>0</v>
      </c>
      <c r="AF10" s="100">
        <v>16</v>
      </c>
      <c r="AG10" s="100">
        <v>15</v>
      </c>
      <c r="AH10" s="186">
        <f t="shared" si="1"/>
        <v>17</v>
      </c>
      <c r="AI10" s="186">
        <f t="shared" si="1"/>
        <v>15</v>
      </c>
      <c r="AJ10" s="99"/>
      <c r="AK10" s="99"/>
      <c r="AL10" s="99"/>
      <c r="AM10" s="99"/>
      <c r="AN10" s="99">
        <v>28</v>
      </c>
      <c r="AO10" s="99">
        <v>22</v>
      </c>
      <c r="AP10" s="188">
        <f t="shared" si="2"/>
        <v>28</v>
      </c>
      <c r="AQ10" s="188">
        <f t="shared" si="2"/>
        <v>22</v>
      </c>
      <c r="AR10" s="101"/>
      <c r="AS10" s="101"/>
      <c r="AT10" s="101">
        <v>2</v>
      </c>
      <c r="AU10" s="101">
        <v>2</v>
      </c>
      <c r="AV10" s="101"/>
      <c r="AW10" s="101"/>
      <c r="AX10" s="101">
        <v>2</v>
      </c>
      <c r="AY10" s="101">
        <v>1</v>
      </c>
      <c r="AZ10" s="101"/>
      <c r="BA10" s="101"/>
      <c r="BB10" s="101">
        <v>1</v>
      </c>
      <c r="BC10" s="101">
        <v>1</v>
      </c>
      <c r="BD10" s="101">
        <v>10</v>
      </c>
      <c r="BE10" s="101">
        <v>10</v>
      </c>
      <c r="BF10" s="101">
        <v>2</v>
      </c>
      <c r="BG10" s="101">
        <v>2</v>
      </c>
      <c r="BH10" s="101">
        <v>4</v>
      </c>
      <c r="BI10" s="101">
        <v>3</v>
      </c>
      <c r="BJ10" s="101"/>
      <c r="BK10" s="101"/>
      <c r="BL10" s="101">
        <v>3</v>
      </c>
      <c r="BM10" s="101">
        <v>2</v>
      </c>
      <c r="BN10" s="101"/>
      <c r="BO10" s="101"/>
      <c r="BP10" s="101"/>
      <c r="BQ10" s="101"/>
      <c r="BR10" s="101">
        <v>2</v>
      </c>
      <c r="BS10" s="101">
        <v>2</v>
      </c>
      <c r="BT10" s="101"/>
      <c r="BU10" s="101"/>
      <c r="BV10" s="101">
        <v>15</v>
      </c>
      <c r="BW10" s="101">
        <v>14</v>
      </c>
      <c r="BX10" s="101"/>
      <c r="BY10" s="101"/>
      <c r="BZ10" s="101">
        <v>4</v>
      </c>
      <c r="CA10" s="101">
        <v>0</v>
      </c>
      <c r="CB10" s="102">
        <v>3</v>
      </c>
      <c r="CC10" s="102">
        <v>3</v>
      </c>
      <c r="CD10" s="102">
        <v>9</v>
      </c>
      <c r="CE10" s="102">
        <v>8</v>
      </c>
      <c r="CF10" s="102">
        <v>7</v>
      </c>
      <c r="CG10" s="102">
        <v>7</v>
      </c>
      <c r="CH10" s="102">
        <v>4</v>
      </c>
      <c r="CI10" s="102">
        <v>4</v>
      </c>
      <c r="CJ10" s="102">
        <v>5</v>
      </c>
      <c r="CK10" s="102">
        <v>4</v>
      </c>
      <c r="CL10" s="102">
        <v>17</v>
      </c>
      <c r="CM10" s="102">
        <v>11</v>
      </c>
      <c r="CN10" s="79">
        <f t="shared" si="3"/>
        <v>45</v>
      </c>
      <c r="CO10" s="79">
        <f t="shared" si="3"/>
        <v>37</v>
      </c>
      <c r="CP10" s="79">
        <f t="shared" si="10"/>
        <v>45</v>
      </c>
      <c r="CQ10" s="79">
        <f t="shared" si="4"/>
        <v>37</v>
      </c>
      <c r="CR10" s="103" t="str">
        <f t="shared" si="5"/>
        <v>Mire</v>
      </c>
      <c r="CS10" s="103" t="str">
        <f t="shared" si="6"/>
        <v>Mire</v>
      </c>
      <c r="CT10" s="103" t="str">
        <f t="shared" si="7"/>
        <v>Mire</v>
      </c>
      <c r="CU10" s="104" t="str">
        <f t="shared" si="8"/>
        <v>Mire</v>
      </c>
    </row>
    <row r="11" spans="1:99" ht="13.5" customHeight="1">
      <c r="A11" s="83" t="s">
        <v>77</v>
      </c>
      <c r="B11" s="35" t="s">
        <v>66</v>
      </c>
      <c r="C11" s="35"/>
      <c r="D11" s="35"/>
      <c r="E11" s="35" t="s">
        <v>242</v>
      </c>
      <c r="F11" s="77" t="s">
        <v>467</v>
      </c>
      <c r="G11" s="96" t="s">
        <v>760</v>
      </c>
      <c r="H11" s="39">
        <v>52</v>
      </c>
      <c r="I11" s="77" t="s">
        <v>759</v>
      </c>
      <c r="J11" s="77" t="s">
        <v>78</v>
      </c>
      <c r="K11" s="77" t="s">
        <v>78</v>
      </c>
      <c r="L11" s="77" t="s">
        <v>78</v>
      </c>
      <c r="M11" s="77" t="s">
        <v>78</v>
      </c>
      <c r="N11" s="35" t="s">
        <v>596</v>
      </c>
      <c r="O11" s="35" t="s">
        <v>597</v>
      </c>
      <c r="P11" s="35" t="s">
        <v>598</v>
      </c>
      <c r="Q11" s="35" t="s">
        <v>599</v>
      </c>
      <c r="R11" s="35" t="s">
        <v>600</v>
      </c>
      <c r="S11" s="35"/>
      <c r="T11" s="35" t="s">
        <v>601</v>
      </c>
      <c r="U11" s="97">
        <f t="shared" si="9"/>
        <v>36</v>
      </c>
      <c r="V11" s="97">
        <f t="shared" si="0"/>
        <v>29</v>
      </c>
      <c r="W11" s="98">
        <v>2</v>
      </c>
      <c r="X11" s="98">
        <v>1</v>
      </c>
      <c r="Y11" s="99"/>
      <c r="Z11" s="99">
        <v>5</v>
      </c>
      <c r="AA11" s="99">
        <v>1</v>
      </c>
      <c r="AB11" s="100"/>
      <c r="AC11" s="100"/>
      <c r="AD11" s="100">
        <v>2</v>
      </c>
      <c r="AE11" s="100">
        <v>2</v>
      </c>
      <c r="AF11" s="100">
        <v>11</v>
      </c>
      <c r="AG11" s="100">
        <v>7</v>
      </c>
      <c r="AH11" s="186">
        <f t="shared" si="1"/>
        <v>13</v>
      </c>
      <c r="AI11" s="186">
        <f t="shared" si="1"/>
        <v>9</v>
      </c>
      <c r="AJ11" s="99">
        <v>1</v>
      </c>
      <c r="AK11" s="99">
        <v>0</v>
      </c>
      <c r="AL11" s="99">
        <v>1</v>
      </c>
      <c r="AM11" s="99">
        <v>1</v>
      </c>
      <c r="AN11" s="99">
        <v>21</v>
      </c>
      <c r="AO11" s="99">
        <v>19</v>
      </c>
      <c r="AP11" s="188">
        <f t="shared" si="2"/>
        <v>23</v>
      </c>
      <c r="AQ11" s="188">
        <f t="shared" si="2"/>
        <v>20</v>
      </c>
      <c r="AR11" s="101"/>
      <c r="AS11" s="101"/>
      <c r="AT11" s="101"/>
      <c r="AU11" s="101"/>
      <c r="AV11" s="101">
        <v>1</v>
      </c>
      <c r="AW11" s="101">
        <v>1</v>
      </c>
      <c r="AX11" s="101">
        <v>1</v>
      </c>
      <c r="AY11" s="101">
        <v>1</v>
      </c>
      <c r="AZ11" s="101">
        <v>2</v>
      </c>
      <c r="BA11" s="101">
        <v>1</v>
      </c>
      <c r="BB11" s="101">
        <v>3</v>
      </c>
      <c r="BC11" s="101">
        <v>3</v>
      </c>
      <c r="BD11" s="101"/>
      <c r="BE11" s="101"/>
      <c r="BF11" s="101">
        <v>4</v>
      </c>
      <c r="BG11" s="101">
        <v>4</v>
      </c>
      <c r="BH11" s="101">
        <v>6</v>
      </c>
      <c r="BI11" s="101">
        <v>3</v>
      </c>
      <c r="BJ11" s="101">
        <v>5</v>
      </c>
      <c r="BK11" s="101">
        <v>4</v>
      </c>
      <c r="BL11" s="101"/>
      <c r="BM11" s="101"/>
      <c r="BN11" s="101">
        <v>3</v>
      </c>
      <c r="BO11" s="101">
        <v>3</v>
      </c>
      <c r="BP11" s="101">
        <v>2</v>
      </c>
      <c r="BQ11" s="101">
        <v>2</v>
      </c>
      <c r="BR11" s="101">
        <v>3</v>
      </c>
      <c r="BS11" s="101">
        <v>3</v>
      </c>
      <c r="BT11" s="101">
        <v>2</v>
      </c>
      <c r="BU11" s="101">
        <v>2</v>
      </c>
      <c r="BV11" s="101">
        <v>2</v>
      </c>
      <c r="BW11" s="101">
        <v>2</v>
      </c>
      <c r="BX11" s="101"/>
      <c r="BY11" s="101"/>
      <c r="BZ11" s="101">
        <v>2</v>
      </c>
      <c r="CA11" s="101">
        <v>0</v>
      </c>
      <c r="CB11" s="102">
        <v>3</v>
      </c>
      <c r="CC11" s="102">
        <v>3</v>
      </c>
      <c r="CD11" s="102">
        <v>7</v>
      </c>
      <c r="CE11" s="102">
        <v>6</v>
      </c>
      <c r="CF11" s="102">
        <v>5</v>
      </c>
      <c r="CG11" s="102">
        <v>4</v>
      </c>
      <c r="CH11" s="102">
        <v>5</v>
      </c>
      <c r="CI11" s="102">
        <v>4</v>
      </c>
      <c r="CJ11" s="102">
        <v>7</v>
      </c>
      <c r="CK11" s="102">
        <v>5</v>
      </c>
      <c r="CL11" s="102">
        <v>9</v>
      </c>
      <c r="CM11" s="102">
        <v>7</v>
      </c>
      <c r="CN11" s="79">
        <f t="shared" si="3"/>
        <v>36</v>
      </c>
      <c r="CO11" s="79">
        <f t="shared" si="3"/>
        <v>29</v>
      </c>
      <c r="CP11" s="79">
        <f t="shared" si="10"/>
        <v>36</v>
      </c>
      <c r="CQ11" s="79">
        <f t="shared" si="4"/>
        <v>29</v>
      </c>
      <c r="CR11" s="103" t="str">
        <f t="shared" si="5"/>
        <v>Mire</v>
      </c>
      <c r="CS11" s="103" t="str">
        <f t="shared" si="6"/>
        <v>Mire</v>
      </c>
      <c r="CT11" s="103" t="str">
        <f t="shared" si="7"/>
        <v>Mire</v>
      </c>
      <c r="CU11" s="104" t="str">
        <f t="shared" si="8"/>
        <v>Mire</v>
      </c>
    </row>
    <row r="12" spans="1:99" ht="13.5" customHeight="1">
      <c r="A12" s="83" t="s">
        <v>77</v>
      </c>
      <c r="B12" s="35" t="s">
        <v>66</v>
      </c>
      <c r="C12" s="35"/>
      <c r="D12" s="35"/>
      <c r="E12" s="35" t="s">
        <v>242</v>
      </c>
      <c r="F12" s="77" t="s">
        <v>467</v>
      </c>
      <c r="G12" s="96" t="s">
        <v>760</v>
      </c>
      <c r="H12" s="39">
        <v>52</v>
      </c>
      <c r="I12" s="77" t="s">
        <v>759</v>
      </c>
      <c r="J12" s="77" t="s">
        <v>78</v>
      </c>
      <c r="K12" s="77" t="s">
        <v>78</v>
      </c>
      <c r="L12" s="77" t="s">
        <v>78</v>
      </c>
      <c r="M12" s="77" t="s">
        <v>78</v>
      </c>
      <c r="N12" s="35" t="s">
        <v>596</v>
      </c>
      <c r="O12" s="35" t="s">
        <v>597</v>
      </c>
      <c r="P12" s="35" t="s">
        <v>598</v>
      </c>
      <c r="Q12" s="35" t="s">
        <v>599</v>
      </c>
      <c r="R12" s="35" t="s">
        <v>604</v>
      </c>
      <c r="S12" s="35"/>
      <c r="T12" s="35" t="s">
        <v>904</v>
      </c>
      <c r="U12" s="97">
        <f>AH12+AP12</f>
        <v>0</v>
      </c>
      <c r="V12" s="97">
        <f>AI12+AQ12</f>
        <v>0</v>
      </c>
      <c r="W12" s="98"/>
      <c r="X12" s="98"/>
      <c r="Y12" s="99"/>
      <c r="Z12" s="99"/>
      <c r="AA12" s="99"/>
      <c r="AB12" s="100"/>
      <c r="AC12" s="100"/>
      <c r="AD12" s="100"/>
      <c r="AE12" s="100"/>
      <c r="AF12" s="100"/>
      <c r="AG12" s="100"/>
      <c r="AH12" s="186">
        <f>AB12+AD12+AF12</f>
        <v>0</v>
      </c>
      <c r="AI12" s="186">
        <f>AC12+AE12+AG12</f>
        <v>0</v>
      </c>
      <c r="AJ12" s="99"/>
      <c r="AK12" s="99"/>
      <c r="AL12" s="99"/>
      <c r="AM12" s="99"/>
      <c r="AN12" s="99"/>
      <c r="AO12" s="99"/>
      <c r="AP12" s="188">
        <f>AJ12+AL12+AN12</f>
        <v>0</v>
      </c>
      <c r="AQ12" s="188">
        <f>AK12+AM12+AO12</f>
        <v>0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79">
        <f>AH12+AP12</f>
        <v>0</v>
      </c>
      <c r="CO12" s="79">
        <f>AI12+AQ12</f>
        <v>0</v>
      </c>
      <c r="CP12" s="79">
        <f>CB12+CD12+CF12+CH12+CJ12+CL12</f>
        <v>0</v>
      </c>
      <c r="CQ12" s="79">
        <f>SUM(CC12,CE12,CG12,CI12,CK12,CM12)</f>
        <v>0</v>
      </c>
      <c r="CR12" s="103" t="str">
        <f>IF(CN12=U12,"Mire","Gabim")</f>
        <v>Mire</v>
      </c>
      <c r="CS12" s="103" t="str">
        <f>IF(CO12=V12,"Mire","Gabim")</f>
        <v>Mire</v>
      </c>
      <c r="CT12" s="103" t="str">
        <f>IF(CP12=U12,"Mire","Gabim")</f>
        <v>Mire</v>
      </c>
      <c r="CU12" s="104" t="str">
        <f>IF(CQ12=V12,"Mire","Gabim")</f>
        <v>Mire</v>
      </c>
    </row>
    <row r="13" spans="1:99" ht="13.5" customHeight="1">
      <c r="A13" s="83" t="s">
        <v>77</v>
      </c>
      <c r="B13" s="35" t="s">
        <v>66</v>
      </c>
      <c r="C13" s="35"/>
      <c r="D13" s="35"/>
      <c r="E13" s="35" t="s">
        <v>243</v>
      </c>
      <c r="F13" s="77" t="s">
        <v>386</v>
      </c>
      <c r="G13" s="96" t="s">
        <v>760</v>
      </c>
      <c r="H13" s="39">
        <v>46</v>
      </c>
      <c r="I13" s="77" t="s">
        <v>759</v>
      </c>
      <c r="J13" s="77" t="s">
        <v>78</v>
      </c>
      <c r="K13" s="77" t="s">
        <v>78</v>
      </c>
      <c r="L13" s="77" t="s">
        <v>78</v>
      </c>
      <c r="M13" s="77" t="s">
        <v>78</v>
      </c>
      <c r="N13" s="35" t="s">
        <v>596</v>
      </c>
      <c r="O13" s="35" t="s">
        <v>597</v>
      </c>
      <c r="P13" s="35" t="s">
        <v>598</v>
      </c>
      <c r="Q13" s="35" t="s">
        <v>599</v>
      </c>
      <c r="R13" s="35" t="s">
        <v>600</v>
      </c>
      <c r="S13" s="35"/>
      <c r="T13" s="35" t="s">
        <v>601</v>
      </c>
      <c r="U13" s="97">
        <f t="shared" si="9"/>
        <v>39</v>
      </c>
      <c r="V13" s="97">
        <f t="shared" si="0"/>
        <v>37</v>
      </c>
      <c r="W13" s="98">
        <v>3</v>
      </c>
      <c r="X13" s="98">
        <v>3</v>
      </c>
      <c r="Y13" s="99"/>
      <c r="Z13" s="99">
        <v>4</v>
      </c>
      <c r="AA13" s="99">
        <v>1</v>
      </c>
      <c r="AB13" s="100"/>
      <c r="AC13" s="100"/>
      <c r="AD13" s="100">
        <v>3</v>
      </c>
      <c r="AE13" s="100">
        <v>3</v>
      </c>
      <c r="AF13" s="100">
        <v>15</v>
      </c>
      <c r="AG13" s="100">
        <v>15</v>
      </c>
      <c r="AH13" s="186">
        <f t="shared" si="1"/>
        <v>18</v>
      </c>
      <c r="AI13" s="186">
        <f t="shared" si="1"/>
        <v>18</v>
      </c>
      <c r="AJ13" s="99">
        <v>1</v>
      </c>
      <c r="AK13" s="99">
        <v>0</v>
      </c>
      <c r="AL13" s="99"/>
      <c r="AM13" s="99"/>
      <c r="AN13" s="99">
        <v>20</v>
      </c>
      <c r="AO13" s="99">
        <v>19</v>
      </c>
      <c r="AP13" s="188">
        <f t="shared" si="2"/>
        <v>21</v>
      </c>
      <c r="AQ13" s="188">
        <f t="shared" si="2"/>
        <v>19</v>
      </c>
      <c r="AR13" s="101"/>
      <c r="AS13" s="101"/>
      <c r="AT13" s="101"/>
      <c r="AU13" s="101"/>
      <c r="AV13" s="101"/>
      <c r="AW13" s="101"/>
      <c r="AX13" s="101">
        <v>2</v>
      </c>
      <c r="AY13" s="101">
        <v>2</v>
      </c>
      <c r="AZ13" s="101">
        <v>1</v>
      </c>
      <c r="BA13" s="101">
        <v>1</v>
      </c>
      <c r="BB13" s="101">
        <v>2</v>
      </c>
      <c r="BC13" s="101">
        <v>2</v>
      </c>
      <c r="BD13" s="101">
        <v>7</v>
      </c>
      <c r="BE13" s="101">
        <v>7</v>
      </c>
      <c r="BF13" s="101">
        <v>7</v>
      </c>
      <c r="BG13" s="101">
        <v>7</v>
      </c>
      <c r="BH13" s="101">
        <v>5</v>
      </c>
      <c r="BI13" s="101">
        <v>5</v>
      </c>
      <c r="BJ13" s="101">
        <v>3</v>
      </c>
      <c r="BK13" s="101">
        <v>2</v>
      </c>
      <c r="BL13" s="101">
        <v>2</v>
      </c>
      <c r="BM13" s="101">
        <v>2</v>
      </c>
      <c r="BN13" s="101"/>
      <c r="BO13" s="101"/>
      <c r="BP13" s="101">
        <v>2</v>
      </c>
      <c r="BQ13" s="101">
        <v>2</v>
      </c>
      <c r="BR13" s="101">
        <v>1</v>
      </c>
      <c r="BS13" s="101">
        <v>1</v>
      </c>
      <c r="BT13" s="101">
        <v>1</v>
      </c>
      <c r="BU13" s="101">
        <v>1</v>
      </c>
      <c r="BV13" s="101">
        <v>6</v>
      </c>
      <c r="BW13" s="101">
        <v>5</v>
      </c>
      <c r="BX13" s="101"/>
      <c r="BY13" s="101"/>
      <c r="BZ13" s="101"/>
      <c r="CA13" s="101"/>
      <c r="CB13" s="102">
        <v>5</v>
      </c>
      <c r="CC13" s="102">
        <v>4</v>
      </c>
      <c r="CD13" s="102">
        <v>4</v>
      </c>
      <c r="CE13" s="102">
        <v>3</v>
      </c>
      <c r="CF13" s="102">
        <v>7</v>
      </c>
      <c r="CG13" s="102">
        <v>7</v>
      </c>
      <c r="CH13" s="102">
        <v>8</v>
      </c>
      <c r="CI13" s="102">
        <v>8</v>
      </c>
      <c r="CJ13" s="102">
        <v>3</v>
      </c>
      <c r="CK13" s="102">
        <v>3</v>
      </c>
      <c r="CL13" s="102">
        <v>12</v>
      </c>
      <c r="CM13" s="102">
        <v>12</v>
      </c>
      <c r="CN13" s="79">
        <f t="shared" si="3"/>
        <v>39</v>
      </c>
      <c r="CO13" s="79">
        <f t="shared" si="3"/>
        <v>37</v>
      </c>
      <c r="CP13" s="79">
        <f t="shared" si="10"/>
        <v>39</v>
      </c>
      <c r="CQ13" s="79">
        <f t="shared" si="4"/>
        <v>37</v>
      </c>
      <c r="CR13" s="103" t="str">
        <f t="shared" si="5"/>
        <v>Mire</v>
      </c>
      <c r="CS13" s="103" t="str">
        <f t="shared" si="6"/>
        <v>Mire</v>
      </c>
      <c r="CT13" s="103" t="str">
        <f t="shared" si="7"/>
        <v>Mire</v>
      </c>
      <c r="CU13" s="104" t="str">
        <f t="shared" si="8"/>
        <v>Mire</v>
      </c>
    </row>
    <row r="14" spans="1:99" ht="13.5" customHeight="1">
      <c r="A14" s="83" t="s">
        <v>77</v>
      </c>
      <c r="B14" s="35" t="s">
        <v>66</v>
      </c>
      <c r="C14" s="35"/>
      <c r="D14" s="35"/>
      <c r="E14" s="35" t="s">
        <v>244</v>
      </c>
      <c r="F14" s="77" t="s">
        <v>387</v>
      </c>
      <c r="G14" s="96" t="s">
        <v>760</v>
      </c>
      <c r="H14" s="39">
        <v>46</v>
      </c>
      <c r="I14" s="77" t="s">
        <v>759</v>
      </c>
      <c r="J14" s="77" t="s">
        <v>78</v>
      </c>
      <c r="K14" s="77" t="s">
        <v>78</v>
      </c>
      <c r="L14" s="77" t="s">
        <v>78</v>
      </c>
      <c r="M14" s="77" t="s">
        <v>78</v>
      </c>
      <c r="N14" s="35" t="s">
        <v>596</v>
      </c>
      <c r="O14" s="35" t="s">
        <v>597</v>
      </c>
      <c r="P14" s="35" t="s">
        <v>598</v>
      </c>
      <c r="Q14" s="35" t="s">
        <v>599</v>
      </c>
      <c r="R14" s="35" t="s">
        <v>600</v>
      </c>
      <c r="S14" s="35" t="s">
        <v>603</v>
      </c>
      <c r="T14" s="35" t="s">
        <v>601</v>
      </c>
      <c r="U14" s="97">
        <f t="shared" si="9"/>
        <v>29</v>
      </c>
      <c r="V14" s="97">
        <f t="shared" si="0"/>
        <v>23</v>
      </c>
      <c r="W14" s="98">
        <v>2</v>
      </c>
      <c r="X14" s="98">
        <v>2</v>
      </c>
      <c r="Y14" s="99"/>
      <c r="Z14" s="99">
        <v>4</v>
      </c>
      <c r="AA14" s="99">
        <v>1</v>
      </c>
      <c r="AB14" s="100"/>
      <c r="AC14" s="100"/>
      <c r="AD14" s="100">
        <v>2</v>
      </c>
      <c r="AE14" s="100">
        <v>2</v>
      </c>
      <c r="AF14" s="100">
        <v>8</v>
      </c>
      <c r="AG14" s="100">
        <v>7</v>
      </c>
      <c r="AH14" s="186">
        <f t="shared" si="1"/>
        <v>10</v>
      </c>
      <c r="AI14" s="186">
        <f t="shared" si="1"/>
        <v>9</v>
      </c>
      <c r="AJ14" s="99">
        <v>1</v>
      </c>
      <c r="AK14" s="99">
        <v>1</v>
      </c>
      <c r="AL14" s="99">
        <v>1</v>
      </c>
      <c r="AM14" s="99">
        <v>1</v>
      </c>
      <c r="AN14" s="99">
        <v>17</v>
      </c>
      <c r="AO14" s="99">
        <v>12</v>
      </c>
      <c r="AP14" s="188">
        <f t="shared" si="2"/>
        <v>19</v>
      </c>
      <c r="AQ14" s="188">
        <f t="shared" si="2"/>
        <v>14</v>
      </c>
      <c r="AR14" s="101"/>
      <c r="AS14" s="101"/>
      <c r="AT14" s="101"/>
      <c r="AU14" s="101"/>
      <c r="AV14" s="101">
        <v>1</v>
      </c>
      <c r="AW14" s="101">
        <v>1</v>
      </c>
      <c r="AX14" s="101">
        <v>1</v>
      </c>
      <c r="AY14" s="101">
        <v>1</v>
      </c>
      <c r="AZ14" s="101">
        <v>1</v>
      </c>
      <c r="BA14" s="101">
        <v>1</v>
      </c>
      <c r="BB14" s="101">
        <v>3</v>
      </c>
      <c r="BC14" s="101">
        <v>2</v>
      </c>
      <c r="BD14" s="101">
        <v>6</v>
      </c>
      <c r="BE14" s="101">
        <v>5</v>
      </c>
      <c r="BF14" s="101">
        <v>3</v>
      </c>
      <c r="BG14" s="101">
        <v>3</v>
      </c>
      <c r="BH14" s="101"/>
      <c r="BI14" s="101"/>
      <c r="BJ14" s="101">
        <v>5</v>
      </c>
      <c r="BK14" s="101">
        <v>4</v>
      </c>
      <c r="BL14" s="101"/>
      <c r="BM14" s="101"/>
      <c r="BN14" s="101">
        <v>2</v>
      </c>
      <c r="BO14" s="101">
        <v>1</v>
      </c>
      <c r="BP14" s="101">
        <v>2</v>
      </c>
      <c r="BQ14" s="101">
        <v>2</v>
      </c>
      <c r="BR14" s="101">
        <v>2</v>
      </c>
      <c r="BS14" s="101">
        <v>2</v>
      </c>
      <c r="BT14" s="101"/>
      <c r="BU14" s="101"/>
      <c r="BV14" s="101">
        <v>3</v>
      </c>
      <c r="BW14" s="101">
        <v>1</v>
      </c>
      <c r="BX14" s="101"/>
      <c r="BY14" s="101"/>
      <c r="BZ14" s="101"/>
      <c r="CA14" s="101"/>
      <c r="CB14" s="102">
        <v>2</v>
      </c>
      <c r="CC14" s="102">
        <v>2</v>
      </c>
      <c r="CD14" s="102">
        <v>4</v>
      </c>
      <c r="CE14" s="102">
        <v>2</v>
      </c>
      <c r="CF14" s="102">
        <v>10</v>
      </c>
      <c r="CG14" s="102">
        <v>9</v>
      </c>
      <c r="CH14" s="102">
        <v>2</v>
      </c>
      <c r="CI14" s="102">
        <v>2</v>
      </c>
      <c r="CJ14" s="102">
        <v>5</v>
      </c>
      <c r="CK14" s="102">
        <v>4</v>
      </c>
      <c r="CL14" s="102">
        <v>6</v>
      </c>
      <c r="CM14" s="102">
        <v>4</v>
      </c>
      <c r="CN14" s="79">
        <f t="shared" si="3"/>
        <v>29</v>
      </c>
      <c r="CO14" s="79">
        <f t="shared" si="3"/>
        <v>23</v>
      </c>
      <c r="CP14" s="79">
        <f t="shared" si="10"/>
        <v>29</v>
      </c>
      <c r="CQ14" s="79">
        <f t="shared" si="4"/>
        <v>23</v>
      </c>
      <c r="CR14" s="103" t="str">
        <f t="shared" si="5"/>
        <v>Mire</v>
      </c>
      <c r="CS14" s="103" t="str">
        <f t="shared" si="6"/>
        <v>Mire</v>
      </c>
      <c r="CT14" s="103" t="str">
        <f t="shared" si="7"/>
        <v>Mire</v>
      </c>
      <c r="CU14" s="104" t="str">
        <f t="shared" si="8"/>
        <v>Mire</v>
      </c>
    </row>
    <row r="15" spans="1:99" ht="13.5" customHeight="1">
      <c r="A15" s="83" t="s">
        <v>77</v>
      </c>
      <c r="B15" s="35" t="s">
        <v>66</v>
      </c>
      <c r="C15" s="35"/>
      <c r="D15" s="35"/>
      <c r="E15" s="35" t="s">
        <v>245</v>
      </c>
      <c r="F15" s="77" t="s">
        <v>388</v>
      </c>
      <c r="G15" s="96" t="s">
        <v>758</v>
      </c>
      <c r="H15" s="39">
        <v>46</v>
      </c>
      <c r="I15" s="77" t="s">
        <v>759</v>
      </c>
      <c r="J15" s="77" t="s">
        <v>78</v>
      </c>
      <c r="K15" s="77" t="s">
        <v>78</v>
      </c>
      <c r="L15" s="77" t="s">
        <v>78</v>
      </c>
      <c r="M15" s="77" t="s">
        <v>78</v>
      </c>
      <c r="N15" s="35" t="s">
        <v>596</v>
      </c>
      <c r="O15" s="35" t="s">
        <v>597</v>
      </c>
      <c r="P15" s="35" t="s">
        <v>598</v>
      </c>
      <c r="Q15" s="35" t="s">
        <v>599</v>
      </c>
      <c r="R15" s="35" t="s">
        <v>600</v>
      </c>
      <c r="S15" s="35"/>
      <c r="T15" s="35" t="s">
        <v>601</v>
      </c>
      <c r="U15" s="97">
        <f t="shared" si="9"/>
        <v>30</v>
      </c>
      <c r="V15" s="97">
        <f t="shared" si="0"/>
        <v>23</v>
      </c>
      <c r="W15" s="98">
        <v>2</v>
      </c>
      <c r="X15" s="98">
        <v>1</v>
      </c>
      <c r="Y15" s="99">
        <v>1</v>
      </c>
      <c r="Z15" s="99">
        <v>4</v>
      </c>
      <c r="AA15" s="99"/>
      <c r="AB15" s="100"/>
      <c r="AC15" s="100"/>
      <c r="AD15" s="100">
        <v>4</v>
      </c>
      <c r="AE15" s="100">
        <v>4</v>
      </c>
      <c r="AF15" s="100">
        <v>8</v>
      </c>
      <c r="AG15" s="100">
        <v>7</v>
      </c>
      <c r="AH15" s="186">
        <f t="shared" si="1"/>
        <v>12</v>
      </c>
      <c r="AI15" s="186">
        <f t="shared" si="1"/>
        <v>11</v>
      </c>
      <c r="AJ15" s="99"/>
      <c r="AK15" s="99"/>
      <c r="AL15" s="99"/>
      <c r="AM15" s="99"/>
      <c r="AN15" s="99">
        <v>18</v>
      </c>
      <c r="AO15" s="99">
        <v>12</v>
      </c>
      <c r="AP15" s="188">
        <f t="shared" si="2"/>
        <v>18</v>
      </c>
      <c r="AQ15" s="188">
        <f t="shared" si="2"/>
        <v>12</v>
      </c>
      <c r="AR15" s="101"/>
      <c r="AS15" s="101"/>
      <c r="AT15" s="101"/>
      <c r="AU15" s="101"/>
      <c r="AV15" s="101"/>
      <c r="AW15" s="101"/>
      <c r="AX15" s="101">
        <v>1</v>
      </c>
      <c r="AY15" s="101">
        <v>1</v>
      </c>
      <c r="AZ15" s="101"/>
      <c r="BA15" s="101"/>
      <c r="BB15" s="101">
        <v>3</v>
      </c>
      <c r="BC15" s="101">
        <v>3</v>
      </c>
      <c r="BD15" s="101">
        <v>4</v>
      </c>
      <c r="BE15" s="101">
        <v>3</v>
      </c>
      <c r="BF15" s="101">
        <v>4</v>
      </c>
      <c r="BG15" s="101">
        <v>3</v>
      </c>
      <c r="BH15" s="101">
        <v>4</v>
      </c>
      <c r="BI15" s="101">
        <v>4</v>
      </c>
      <c r="BJ15" s="101">
        <v>2</v>
      </c>
      <c r="BK15" s="101">
        <v>2</v>
      </c>
      <c r="BL15" s="101">
        <v>1</v>
      </c>
      <c r="BM15" s="101">
        <v>1</v>
      </c>
      <c r="BN15" s="101">
        <v>3</v>
      </c>
      <c r="BO15" s="101">
        <v>2</v>
      </c>
      <c r="BP15" s="101">
        <v>3</v>
      </c>
      <c r="BQ15" s="101">
        <v>3</v>
      </c>
      <c r="BR15" s="101">
        <v>2</v>
      </c>
      <c r="BS15" s="101">
        <v>1</v>
      </c>
      <c r="BT15" s="101"/>
      <c r="BU15" s="101"/>
      <c r="BV15" s="101">
        <v>3</v>
      </c>
      <c r="BW15" s="101">
        <v>0</v>
      </c>
      <c r="BX15" s="101"/>
      <c r="BY15" s="101"/>
      <c r="BZ15" s="101"/>
      <c r="CA15" s="101"/>
      <c r="CB15" s="102">
        <v>4</v>
      </c>
      <c r="CC15" s="102">
        <v>4</v>
      </c>
      <c r="CD15" s="102">
        <v>2</v>
      </c>
      <c r="CE15" s="102">
        <v>1</v>
      </c>
      <c r="CF15" s="102">
        <v>5</v>
      </c>
      <c r="CG15" s="102">
        <v>5</v>
      </c>
      <c r="CH15" s="102">
        <v>5</v>
      </c>
      <c r="CI15" s="102">
        <v>5</v>
      </c>
      <c r="CJ15" s="102">
        <v>3</v>
      </c>
      <c r="CK15" s="102">
        <v>3</v>
      </c>
      <c r="CL15" s="102">
        <v>11</v>
      </c>
      <c r="CM15" s="102">
        <v>5</v>
      </c>
      <c r="CN15" s="79">
        <f t="shared" si="3"/>
        <v>30</v>
      </c>
      <c r="CO15" s="79">
        <f t="shared" si="3"/>
        <v>23</v>
      </c>
      <c r="CP15" s="79">
        <f t="shared" si="10"/>
        <v>30</v>
      </c>
      <c r="CQ15" s="79">
        <f t="shared" si="4"/>
        <v>23</v>
      </c>
      <c r="CR15" s="103" t="str">
        <f t="shared" si="5"/>
        <v>Mire</v>
      </c>
      <c r="CS15" s="103" t="str">
        <f t="shared" si="6"/>
        <v>Mire</v>
      </c>
      <c r="CT15" s="103" t="str">
        <f t="shared" si="7"/>
        <v>Mire</v>
      </c>
      <c r="CU15" s="104" t="str">
        <f t="shared" si="8"/>
        <v>Mire</v>
      </c>
    </row>
    <row r="16" spans="1:99" ht="13.5" customHeight="1">
      <c r="A16" s="83" t="s">
        <v>77</v>
      </c>
      <c r="B16" s="35" t="s">
        <v>66</v>
      </c>
      <c r="C16" s="35"/>
      <c r="D16" s="35"/>
      <c r="E16" s="35" t="s">
        <v>246</v>
      </c>
      <c r="F16" s="77" t="s">
        <v>389</v>
      </c>
      <c r="G16" s="96" t="s">
        <v>758</v>
      </c>
      <c r="H16" s="39">
        <v>61</v>
      </c>
      <c r="I16" s="77" t="s">
        <v>759</v>
      </c>
      <c r="J16" s="77" t="s">
        <v>78</v>
      </c>
      <c r="K16" s="77" t="s">
        <v>78</v>
      </c>
      <c r="L16" s="77" t="s">
        <v>78</v>
      </c>
      <c r="M16" s="77" t="s">
        <v>78</v>
      </c>
      <c r="N16" s="35" t="s">
        <v>596</v>
      </c>
      <c r="O16" s="35" t="s">
        <v>597</v>
      </c>
      <c r="P16" s="35" t="s">
        <v>598</v>
      </c>
      <c r="Q16" s="35" t="s">
        <v>599</v>
      </c>
      <c r="R16" s="35" t="s">
        <v>600</v>
      </c>
      <c r="S16" s="35"/>
      <c r="T16" s="35" t="s">
        <v>601</v>
      </c>
      <c r="U16" s="97">
        <f t="shared" si="9"/>
        <v>30</v>
      </c>
      <c r="V16" s="97">
        <f t="shared" si="0"/>
        <v>25</v>
      </c>
      <c r="W16" s="98">
        <v>3</v>
      </c>
      <c r="X16" s="98">
        <v>2</v>
      </c>
      <c r="Y16" s="99"/>
      <c r="Z16" s="99">
        <v>2</v>
      </c>
      <c r="AA16" s="99">
        <v>1</v>
      </c>
      <c r="AB16" s="100"/>
      <c r="AC16" s="100"/>
      <c r="AD16" s="100"/>
      <c r="AE16" s="100"/>
      <c r="AF16" s="100">
        <v>10</v>
      </c>
      <c r="AG16" s="100">
        <v>9</v>
      </c>
      <c r="AH16" s="186">
        <f t="shared" si="1"/>
        <v>10</v>
      </c>
      <c r="AI16" s="186">
        <f t="shared" si="1"/>
        <v>9</v>
      </c>
      <c r="AJ16" s="99">
        <v>2</v>
      </c>
      <c r="AK16" s="99">
        <v>1</v>
      </c>
      <c r="AL16" s="99"/>
      <c r="AM16" s="99"/>
      <c r="AN16" s="99">
        <v>18</v>
      </c>
      <c r="AO16" s="99">
        <v>15</v>
      </c>
      <c r="AP16" s="188">
        <f t="shared" si="2"/>
        <v>20</v>
      </c>
      <c r="AQ16" s="188">
        <f t="shared" si="2"/>
        <v>16</v>
      </c>
      <c r="AR16" s="101"/>
      <c r="AS16" s="101"/>
      <c r="AT16" s="101"/>
      <c r="AU16" s="101"/>
      <c r="AV16" s="101"/>
      <c r="AW16" s="101"/>
      <c r="AX16" s="101">
        <v>1</v>
      </c>
      <c r="AY16" s="101">
        <v>1</v>
      </c>
      <c r="AZ16" s="101">
        <v>4</v>
      </c>
      <c r="BA16" s="101">
        <v>4</v>
      </c>
      <c r="BB16" s="101"/>
      <c r="BC16" s="101"/>
      <c r="BD16" s="101">
        <v>4</v>
      </c>
      <c r="BE16" s="101">
        <v>3</v>
      </c>
      <c r="BF16" s="101">
        <v>5</v>
      </c>
      <c r="BG16" s="101">
        <v>5</v>
      </c>
      <c r="BH16" s="101">
        <v>1</v>
      </c>
      <c r="BI16" s="101">
        <v>1</v>
      </c>
      <c r="BJ16" s="101">
        <v>5</v>
      </c>
      <c r="BK16" s="101">
        <v>4</v>
      </c>
      <c r="BL16" s="101"/>
      <c r="BM16" s="101"/>
      <c r="BN16" s="101">
        <v>4</v>
      </c>
      <c r="BO16" s="101">
        <v>4</v>
      </c>
      <c r="BP16" s="101"/>
      <c r="BQ16" s="101"/>
      <c r="BR16" s="101">
        <v>3</v>
      </c>
      <c r="BS16" s="101">
        <v>2</v>
      </c>
      <c r="BT16" s="101">
        <v>1</v>
      </c>
      <c r="BU16" s="101">
        <v>1</v>
      </c>
      <c r="BV16" s="101"/>
      <c r="BW16" s="101"/>
      <c r="BX16" s="101"/>
      <c r="BY16" s="101"/>
      <c r="BZ16" s="101">
        <v>2</v>
      </c>
      <c r="CA16" s="101">
        <v>0</v>
      </c>
      <c r="CB16" s="102">
        <v>3</v>
      </c>
      <c r="CC16" s="102">
        <v>3</v>
      </c>
      <c r="CD16" s="102">
        <v>2</v>
      </c>
      <c r="CE16" s="102">
        <v>2</v>
      </c>
      <c r="CF16" s="102">
        <v>8</v>
      </c>
      <c r="CG16" s="102">
        <v>7</v>
      </c>
      <c r="CH16" s="102">
        <v>8</v>
      </c>
      <c r="CI16" s="102">
        <v>6</v>
      </c>
      <c r="CJ16" s="102">
        <v>3</v>
      </c>
      <c r="CK16" s="102">
        <v>3</v>
      </c>
      <c r="CL16" s="102">
        <v>6</v>
      </c>
      <c r="CM16" s="102">
        <v>4</v>
      </c>
      <c r="CN16" s="79">
        <f t="shared" si="3"/>
        <v>30</v>
      </c>
      <c r="CO16" s="79">
        <f t="shared" si="3"/>
        <v>25</v>
      </c>
      <c r="CP16" s="79">
        <f t="shared" si="10"/>
        <v>30</v>
      </c>
      <c r="CQ16" s="79">
        <f t="shared" si="4"/>
        <v>25</v>
      </c>
      <c r="CR16" s="103" t="str">
        <f t="shared" si="5"/>
        <v>Mire</v>
      </c>
      <c r="CS16" s="103" t="str">
        <f t="shared" si="6"/>
        <v>Mire</v>
      </c>
      <c r="CT16" s="103" t="str">
        <f t="shared" si="7"/>
        <v>Mire</v>
      </c>
      <c r="CU16" s="104" t="str">
        <f t="shared" si="8"/>
        <v>Mire</v>
      </c>
    </row>
    <row r="17" spans="1:99" ht="13.5" customHeight="1">
      <c r="A17" s="83" t="s">
        <v>77</v>
      </c>
      <c r="B17" s="35" t="s">
        <v>66</v>
      </c>
      <c r="C17" s="35"/>
      <c r="D17" s="35"/>
      <c r="E17" s="35" t="s">
        <v>247</v>
      </c>
      <c r="F17" s="77" t="s">
        <v>390</v>
      </c>
      <c r="G17" s="96" t="s">
        <v>758</v>
      </c>
      <c r="H17" s="39">
        <v>56</v>
      </c>
      <c r="I17" s="77" t="s">
        <v>759</v>
      </c>
      <c r="J17" s="77" t="s">
        <v>78</v>
      </c>
      <c r="K17" s="77" t="s">
        <v>78</v>
      </c>
      <c r="L17" s="77" t="s">
        <v>78</v>
      </c>
      <c r="M17" s="77" t="s">
        <v>78</v>
      </c>
      <c r="N17" s="35" t="s">
        <v>596</v>
      </c>
      <c r="O17" s="35" t="s">
        <v>597</v>
      </c>
      <c r="P17" s="35" t="s">
        <v>598</v>
      </c>
      <c r="Q17" s="35" t="s">
        <v>599</v>
      </c>
      <c r="R17" s="35" t="s">
        <v>600</v>
      </c>
      <c r="S17" s="35"/>
      <c r="T17" s="35" t="s">
        <v>601</v>
      </c>
      <c r="U17" s="97">
        <f t="shared" si="9"/>
        <v>38</v>
      </c>
      <c r="V17" s="97">
        <f t="shared" si="0"/>
        <v>30</v>
      </c>
      <c r="W17" s="98">
        <v>3</v>
      </c>
      <c r="X17" s="98">
        <v>1</v>
      </c>
      <c r="Y17" s="99"/>
      <c r="Z17" s="99">
        <v>4</v>
      </c>
      <c r="AA17" s="99">
        <v>1</v>
      </c>
      <c r="AB17" s="100"/>
      <c r="AC17" s="100"/>
      <c r="AD17" s="100">
        <v>2</v>
      </c>
      <c r="AE17" s="100">
        <v>1</v>
      </c>
      <c r="AF17" s="100">
        <v>10</v>
      </c>
      <c r="AG17" s="100">
        <v>9</v>
      </c>
      <c r="AH17" s="186">
        <f t="shared" si="1"/>
        <v>12</v>
      </c>
      <c r="AI17" s="186">
        <f t="shared" si="1"/>
        <v>10</v>
      </c>
      <c r="AJ17" s="99">
        <v>2</v>
      </c>
      <c r="AK17" s="99">
        <v>0</v>
      </c>
      <c r="AL17" s="99"/>
      <c r="AM17" s="99"/>
      <c r="AN17" s="99">
        <v>24</v>
      </c>
      <c r="AO17" s="99">
        <v>20</v>
      </c>
      <c r="AP17" s="188">
        <f t="shared" si="2"/>
        <v>26</v>
      </c>
      <c r="AQ17" s="188">
        <f t="shared" si="2"/>
        <v>20</v>
      </c>
      <c r="AR17" s="101"/>
      <c r="AS17" s="101"/>
      <c r="AT17" s="101"/>
      <c r="AU17" s="101"/>
      <c r="AV17" s="101"/>
      <c r="AW17" s="101"/>
      <c r="AX17" s="101">
        <v>3</v>
      </c>
      <c r="AY17" s="101">
        <v>3</v>
      </c>
      <c r="AZ17" s="101"/>
      <c r="BA17" s="101"/>
      <c r="BB17" s="101">
        <v>4</v>
      </c>
      <c r="BC17" s="101">
        <v>3</v>
      </c>
      <c r="BD17" s="101">
        <v>2</v>
      </c>
      <c r="BE17" s="101">
        <v>2</v>
      </c>
      <c r="BF17" s="101">
        <v>4</v>
      </c>
      <c r="BG17" s="101">
        <v>4</v>
      </c>
      <c r="BH17" s="101">
        <v>2</v>
      </c>
      <c r="BI17" s="101">
        <v>2</v>
      </c>
      <c r="BJ17" s="101">
        <v>5</v>
      </c>
      <c r="BK17" s="101">
        <v>4</v>
      </c>
      <c r="BL17" s="101">
        <v>4</v>
      </c>
      <c r="BM17" s="101">
        <v>3</v>
      </c>
      <c r="BN17" s="101">
        <v>4</v>
      </c>
      <c r="BO17" s="101">
        <v>4</v>
      </c>
      <c r="BP17" s="101">
        <v>3</v>
      </c>
      <c r="BQ17" s="101">
        <v>3</v>
      </c>
      <c r="BR17" s="101">
        <v>1</v>
      </c>
      <c r="BS17" s="101">
        <v>0</v>
      </c>
      <c r="BT17" s="101"/>
      <c r="BU17" s="101"/>
      <c r="BV17" s="101">
        <v>4</v>
      </c>
      <c r="BW17" s="101">
        <v>2</v>
      </c>
      <c r="BX17" s="101">
        <v>1</v>
      </c>
      <c r="BY17" s="101">
        <v>0</v>
      </c>
      <c r="BZ17" s="101">
        <v>1</v>
      </c>
      <c r="CA17" s="101">
        <v>0</v>
      </c>
      <c r="CB17" s="102">
        <v>2</v>
      </c>
      <c r="CC17" s="102">
        <v>2</v>
      </c>
      <c r="CD17" s="102">
        <v>5</v>
      </c>
      <c r="CE17" s="102">
        <v>4</v>
      </c>
      <c r="CF17" s="102">
        <v>3</v>
      </c>
      <c r="CG17" s="102">
        <v>3</v>
      </c>
      <c r="CH17" s="102">
        <v>8</v>
      </c>
      <c r="CI17" s="102">
        <v>8</v>
      </c>
      <c r="CJ17" s="102">
        <v>6</v>
      </c>
      <c r="CK17" s="102">
        <v>5</v>
      </c>
      <c r="CL17" s="102">
        <v>14</v>
      </c>
      <c r="CM17" s="102">
        <v>8</v>
      </c>
      <c r="CN17" s="79">
        <f t="shared" si="3"/>
        <v>38</v>
      </c>
      <c r="CO17" s="79">
        <f t="shared" si="3"/>
        <v>30</v>
      </c>
      <c r="CP17" s="79">
        <f t="shared" si="10"/>
        <v>38</v>
      </c>
      <c r="CQ17" s="79">
        <f t="shared" si="4"/>
        <v>30</v>
      </c>
      <c r="CR17" s="103" t="str">
        <f t="shared" si="5"/>
        <v>Mire</v>
      </c>
      <c r="CS17" s="103" t="str">
        <f t="shared" si="6"/>
        <v>Mire</v>
      </c>
      <c r="CT17" s="103" t="str">
        <f t="shared" si="7"/>
        <v>Mire</v>
      </c>
      <c r="CU17" s="104" t="str">
        <f t="shared" si="8"/>
        <v>Mire</v>
      </c>
    </row>
    <row r="18" spans="1:99" ht="13.5" customHeight="1">
      <c r="A18" s="83" t="s">
        <v>77</v>
      </c>
      <c r="B18" s="35" t="s">
        <v>66</v>
      </c>
      <c r="C18" s="35"/>
      <c r="D18" s="35"/>
      <c r="E18" s="35" t="s">
        <v>248</v>
      </c>
      <c r="F18" s="77" t="s">
        <v>391</v>
      </c>
      <c r="G18" s="96" t="s">
        <v>758</v>
      </c>
      <c r="H18" s="39">
        <v>37</v>
      </c>
      <c r="I18" s="77" t="s">
        <v>759</v>
      </c>
      <c r="J18" s="77" t="s">
        <v>78</v>
      </c>
      <c r="K18" s="77" t="s">
        <v>78</v>
      </c>
      <c r="L18" s="77" t="s">
        <v>78</v>
      </c>
      <c r="M18" s="77" t="s">
        <v>78</v>
      </c>
      <c r="N18" s="35" t="s">
        <v>596</v>
      </c>
      <c r="O18" s="35" t="s">
        <v>597</v>
      </c>
      <c r="P18" s="35" t="s">
        <v>598</v>
      </c>
      <c r="Q18" s="35" t="s">
        <v>599</v>
      </c>
      <c r="R18" s="35" t="s">
        <v>600</v>
      </c>
      <c r="S18" s="35"/>
      <c r="T18" s="35" t="s">
        <v>601</v>
      </c>
      <c r="U18" s="97">
        <f t="shared" si="9"/>
        <v>29</v>
      </c>
      <c r="V18" s="97">
        <f t="shared" si="0"/>
        <v>25</v>
      </c>
      <c r="W18" s="98">
        <v>2</v>
      </c>
      <c r="X18" s="98">
        <v>1</v>
      </c>
      <c r="Y18" s="99"/>
      <c r="Z18" s="99">
        <v>4</v>
      </c>
      <c r="AA18" s="99">
        <v>1</v>
      </c>
      <c r="AB18" s="100"/>
      <c r="AC18" s="100"/>
      <c r="AD18" s="100">
        <v>2</v>
      </c>
      <c r="AE18" s="100">
        <v>2</v>
      </c>
      <c r="AF18" s="100">
        <v>8</v>
      </c>
      <c r="AG18" s="100">
        <v>8</v>
      </c>
      <c r="AH18" s="186">
        <f t="shared" si="1"/>
        <v>10</v>
      </c>
      <c r="AI18" s="186">
        <f t="shared" si="1"/>
        <v>10</v>
      </c>
      <c r="AJ18" s="99"/>
      <c r="AK18" s="99"/>
      <c r="AL18" s="99"/>
      <c r="AM18" s="99"/>
      <c r="AN18" s="99">
        <v>19</v>
      </c>
      <c r="AO18" s="99">
        <v>15</v>
      </c>
      <c r="AP18" s="188">
        <f t="shared" si="2"/>
        <v>19</v>
      </c>
      <c r="AQ18" s="188">
        <f t="shared" si="2"/>
        <v>15</v>
      </c>
      <c r="AR18" s="101"/>
      <c r="AS18" s="101"/>
      <c r="AT18" s="101"/>
      <c r="AU18" s="101"/>
      <c r="AV18" s="101"/>
      <c r="AW18" s="101"/>
      <c r="AX18" s="101">
        <v>2</v>
      </c>
      <c r="AY18" s="101">
        <v>2</v>
      </c>
      <c r="AZ18" s="101"/>
      <c r="BA18" s="101"/>
      <c r="BB18" s="101">
        <v>1</v>
      </c>
      <c r="BC18" s="101">
        <v>1</v>
      </c>
      <c r="BD18" s="101">
        <v>3</v>
      </c>
      <c r="BE18" s="101">
        <v>3</v>
      </c>
      <c r="BF18" s="101">
        <v>2</v>
      </c>
      <c r="BG18" s="101">
        <v>1</v>
      </c>
      <c r="BH18" s="101">
        <v>3</v>
      </c>
      <c r="BI18" s="101">
        <v>3</v>
      </c>
      <c r="BJ18" s="101">
        <v>3</v>
      </c>
      <c r="BK18" s="101">
        <v>1</v>
      </c>
      <c r="BL18" s="101"/>
      <c r="BM18" s="101"/>
      <c r="BN18" s="101">
        <v>3</v>
      </c>
      <c r="BO18" s="101">
        <v>3</v>
      </c>
      <c r="BP18" s="101">
        <v>2</v>
      </c>
      <c r="BQ18" s="101">
        <v>2</v>
      </c>
      <c r="BR18" s="101">
        <v>4</v>
      </c>
      <c r="BS18" s="101">
        <v>4</v>
      </c>
      <c r="BT18" s="101">
        <v>2</v>
      </c>
      <c r="BU18" s="101">
        <v>2</v>
      </c>
      <c r="BV18" s="101">
        <v>3</v>
      </c>
      <c r="BW18" s="101">
        <v>3</v>
      </c>
      <c r="BX18" s="101"/>
      <c r="BY18" s="101"/>
      <c r="BZ18" s="101">
        <v>1</v>
      </c>
      <c r="CA18" s="101">
        <v>0</v>
      </c>
      <c r="CB18" s="102">
        <v>2</v>
      </c>
      <c r="CC18" s="102">
        <v>2</v>
      </c>
      <c r="CD18" s="102">
        <v>3</v>
      </c>
      <c r="CE18" s="102">
        <v>2</v>
      </c>
      <c r="CF18" s="102">
        <v>6</v>
      </c>
      <c r="CG18" s="102">
        <v>5</v>
      </c>
      <c r="CH18" s="102">
        <v>4</v>
      </c>
      <c r="CI18" s="102">
        <v>3</v>
      </c>
      <c r="CJ18" s="102">
        <v>1</v>
      </c>
      <c r="CK18" s="102">
        <v>1</v>
      </c>
      <c r="CL18" s="102">
        <v>13</v>
      </c>
      <c r="CM18" s="102">
        <v>12</v>
      </c>
      <c r="CN18" s="79">
        <f t="shared" si="3"/>
        <v>29</v>
      </c>
      <c r="CO18" s="79">
        <f t="shared" si="3"/>
        <v>25</v>
      </c>
      <c r="CP18" s="79">
        <f t="shared" si="10"/>
        <v>29</v>
      </c>
      <c r="CQ18" s="79">
        <f t="shared" si="4"/>
        <v>25</v>
      </c>
      <c r="CR18" s="103" t="str">
        <f t="shared" si="5"/>
        <v>Mire</v>
      </c>
      <c r="CS18" s="103" t="str">
        <f t="shared" si="6"/>
        <v>Mire</v>
      </c>
      <c r="CT18" s="103" t="str">
        <f t="shared" si="7"/>
        <v>Mire</v>
      </c>
      <c r="CU18" s="104" t="str">
        <f t="shared" si="8"/>
        <v>Mire</v>
      </c>
    </row>
    <row r="19" spans="1:99" ht="13.5" customHeight="1">
      <c r="A19" s="83" t="s">
        <v>77</v>
      </c>
      <c r="B19" s="35" t="s">
        <v>66</v>
      </c>
      <c r="C19" s="35"/>
      <c r="D19" s="35"/>
      <c r="E19" s="35" t="s">
        <v>249</v>
      </c>
      <c r="F19" s="77" t="s">
        <v>468</v>
      </c>
      <c r="G19" s="96" t="s">
        <v>760</v>
      </c>
      <c r="H19" s="39">
        <v>45</v>
      </c>
      <c r="I19" s="77" t="s">
        <v>759</v>
      </c>
      <c r="J19" s="77" t="s">
        <v>78</v>
      </c>
      <c r="K19" s="77" t="s">
        <v>78</v>
      </c>
      <c r="L19" s="77" t="s">
        <v>78</v>
      </c>
      <c r="M19" s="77" t="s">
        <v>78</v>
      </c>
      <c r="N19" s="35" t="s">
        <v>596</v>
      </c>
      <c r="O19" s="35" t="s">
        <v>597</v>
      </c>
      <c r="P19" s="35" t="s">
        <v>598</v>
      </c>
      <c r="Q19" s="35" t="s">
        <v>599</v>
      </c>
      <c r="R19" s="35" t="s">
        <v>600</v>
      </c>
      <c r="S19" s="35"/>
      <c r="T19" s="35" t="s">
        <v>601</v>
      </c>
      <c r="U19" s="97">
        <f t="shared" si="9"/>
        <v>59</v>
      </c>
      <c r="V19" s="97">
        <f t="shared" si="0"/>
        <v>54</v>
      </c>
      <c r="W19" s="98">
        <v>3</v>
      </c>
      <c r="X19" s="98">
        <v>3</v>
      </c>
      <c r="Y19" s="99"/>
      <c r="Z19" s="99">
        <v>5</v>
      </c>
      <c r="AA19" s="99"/>
      <c r="AB19" s="100"/>
      <c r="AC19" s="100"/>
      <c r="AD19" s="100">
        <v>1</v>
      </c>
      <c r="AE19" s="100">
        <v>1</v>
      </c>
      <c r="AF19" s="100">
        <v>24</v>
      </c>
      <c r="AG19" s="100">
        <v>24</v>
      </c>
      <c r="AH19" s="186">
        <f t="shared" si="1"/>
        <v>25</v>
      </c>
      <c r="AI19" s="186">
        <f t="shared" si="1"/>
        <v>25</v>
      </c>
      <c r="AJ19" s="99">
        <v>3</v>
      </c>
      <c r="AK19" s="99">
        <v>2</v>
      </c>
      <c r="AL19" s="99"/>
      <c r="AM19" s="99"/>
      <c r="AN19" s="99">
        <v>31</v>
      </c>
      <c r="AO19" s="99">
        <v>27</v>
      </c>
      <c r="AP19" s="188">
        <f t="shared" si="2"/>
        <v>34</v>
      </c>
      <c r="AQ19" s="188">
        <f t="shared" si="2"/>
        <v>29</v>
      </c>
      <c r="AR19" s="101"/>
      <c r="AS19" s="101"/>
      <c r="AT19" s="101"/>
      <c r="AU19" s="101"/>
      <c r="AV19" s="101">
        <v>1</v>
      </c>
      <c r="AW19" s="101">
        <v>1</v>
      </c>
      <c r="AX19" s="101"/>
      <c r="AY19" s="101"/>
      <c r="AZ19" s="101">
        <v>2</v>
      </c>
      <c r="BA19" s="101">
        <v>2</v>
      </c>
      <c r="BB19" s="101">
        <v>3</v>
      </c>
      <c r="BC19" s="101">
        <v>3</v>
      </c>
      <c r="BD19" s="101">
        <v>5</v>
      </c>
      <c r="BE19" s="101">
        <v>5</v>
      </c>
      <c r="BF19" s="101">
        <v>9</v>
      </c>
      <c r="BG19" s="101">
        <v>9</v>
      </c>
      <c r="BH19" s="101">
        <v>12</v>
      </c>
      <c r="BI19" s="101">
        <v>12</v>
      </c>
      <c r="BJ19" s="101">
        <v>9</v>
      </c>
      <c r="BK19" s="101">
        <v>9</v>
      </c>
      <c r="BL19" s="101">
        <v>3</v>
      </c>
      <c r="BM19" s="101">
        <v>3</v>
      </c>
      <c r="BN19" s="101"/>
      <c r="BO19" s="101"/>
      <c r="BP19" s="101">
        <v>1</v>
      </c>
      <c r="BQ19" s="101">
        <v>1</v>
      </c>
      <c r="BR19" s="101">
        <v>7</v>
      </c>
      <c r="BS19" s="101">
        <v>4</v>
      </c>
      <c r="BT19" s="101">
        <v>1</v>
      </c>
      <c r="BU19" s="101">
        <v>1</v>
      </c>
      <c r="BV19" s="101">
        <v>4</v>
      </c>
      <c r="BW19" s="101">
        <v>2</v>
      </c>
      <c r="BX19" s="101"/>
      <c r="BY19" s="101"/>
      <c r="BZ19" s="101">
        <v>2</v>
      </c>
      <c r="CA19" s="101">
        <v>2</v>
      </c>
      <c r="CB19" s="102">
        <v>1</v>
      </c>
      <c r="CC19" s="102">
        <v>1</v>
      </c>
      <c r="CD19" s="102">
        <v>5</v>
      </c>
      <c r="CE19" s="102">
        <v>5</v>
      </c>
      <c r="CF19" s="102">
        <v>14</v>
      </c>
      <c r="CG19" s="102">
        <v>14</v>
      </c>
      <c r="CH19" s="102">
        <v>21</v>
      </c>
      <c r="CI19" s="102">
        <v>20</v>
      </c>
      <c r="CJ19" s="102">
        <v>6</v>
      </c>
      <c r="CK19" s="102">
        <v>6</v>
      </c>
      <c r="CL19" s="102">
        <v>12</v>
      </c>
      <c r="CM19" s="102">
        <v>8</v>
      </c>
      <c r="CN19" s="79">
        <f t="shared" si="3"/>
        <v>59</v>
      </c>
      <c r="CO19" s="79">
        <f t="shared" si="3"/>
        <v>54</v>
      </c>
      <c r="CP19" s="79">
        <f t="shared" si="10"/>
        <v>59</v>
      </c>
      <c r="CQ19" s="79">
        <f t="shared" si="4"/>
        <v>54</v>
      </c>
      <c r="CR19" s="103" t="str">
        <f t="shared" si="5"/>
        <v>Mire</v>
      </c>
      <c r="CS19" s="103" t="str">
        <f t="shared" si="6"/>
        <v>Mire</v>
      </c>
      <c r="CT19" s="103" t="str">
        <f t="shared" si="7"/>
        <v>Mire</v>
      </c>
      <c r="CU19" s="104" t="str">
        <f t="shared" si="8"/>
        <v>Mire</v>
      </c>
    </row>
    <row r="20" spans="1:99" ht="13.5" customHeight="1">
      <c r="A20" s="83" t="s">
        <v>77</v>
      </c>
      <c r="B20" s="35" t="s">
        <v>66</v>
      </c>
      <c r="C20" s="35"/>
      <c r="D20" s="35"/>
      <c r="E20" s="35" t="s">
        <v>250</v>
      </c>
      <c r="F20" s="77" t="s">
        <v>392</v>
      </c>
      <c r="G20" s="96" t="s">
        <v>758</v>
      </c>
      <c r="H20" s="39">
        <v>58</v>
      </c>
      <c r="I20" s="77" t="s">
        <v>759</v>
      </c>
      <c r="J20" s="77" t="s">
        <v>78</v>
      </c>
      <c r="K20" s="77" t="s">
        <v>78</v>
      </c>
      <c r="L20" s="77" t="s">
        <v>78</v>
      </c>
      <c r="M20" s="77" t="s">
        <v>78</v>
      </c>
      <c r="N20" s="35" t="s">
        <v>596</v>
      </c>
      <c r="O20" s="35" t="s">
        <v>597</v>
      </c>
      <c r="P20" s="35" t="s">
        <v>598</v>
      </c>
      <c r="Q20" s="35" t="s">
        <v>599</v>
      </c>
      <c r="R20" s="35" t="s">
        <v>600</v>
      </c>
      <c r="S20" s="35"/>
      <c r="T20" s="35" t="s">
        <v>601</v>
      </c>
      <c r="U20" s="97">
        <f t="shared" si="9"/>
        <v>14</v>
      </c>
      <c r="V20" s="97">
        <f t="shared" si="0"/>
        <v>9</v>
      </c>
      <c r="W20" s="98">
        <v>2</v>
      </c>
      <c r="X20" s="98">
        <v>0</v>
      </c>
      <c r="Y20" s="99">
        <v>1</v>
      </c>
      <c r="Z20" s="99">
        <v>2</v>
      </c>
      <c r="AA20" s="99"/>
      <c r="AB20" s="100"/>
      <c r="AC20" s="100"/>
      <c r="AD20" s="100"/>
      <c r="AE20" s="100"/>
      <c r="AF20" s="100">
        <v>3</v>
      </c>
      <c r="AG20" s="100">
        <v>2</v>
      </c>
      <c r="AH20" s="186">
        <f t="shared" si="1"/>
        <v>3</v>
      </c>
      <c r="AI20" s="186">
        <f t="shared" si="1"/>
        <v>2</v>
      </c>
      <c r="AJ20" s="99"/>
      <c r="AK20" s="99"/>
      <c r="AL20" s="99"/>
      <c r="AM20" s="99"/>
      <c r="AN20" s="99">
        <v>11</v>
      </c>
      <c r="AO20" s="99">
        <v>7</v>
      </c>
      <c r="AP20" s="188">
        <f t="shared" si="2"/>
        <v>11</v>
      </c>
      <c r="AQ20" s="188">
        <f t="shared" si="2"/>
        <v>7</v>
      </c>
      <c r="AR20" s="101"/>
      <c r="AS20" s="101"/>
      <c r="AT20" s="101"/>
      <c r="AU20" s="101"/>
      <c r="AV20" s="101"/>
      <c r="AW20" s="101"/>
      <c r="AX20" s="101">
        <v>3</v>
      </c>
      <c r="AY20" s="101">
        <v>3</v>
      </c>
      <c r="AZ20" s="101">
        <v>2</v>
      </c>
      <c r="BA20" s="101">
        <v>2</v>
      </c>
      <c r="BB20" s="101"/>
      <c r="BC20" s="101"/>
      <c r="BD20" s="101"/>
      <c r="BE20" s="101"/>
      <c r="BF20" s="101">
        <v>3</v>
      </c>
      <c r="BG20" s="101">
        <v>1</v>
      </c>
      <c r="BH20" s="101">
        <v>1</v>
      </c>
      <c r="BI20" s="101">
        <v>0</v>
      </c>
      <c r="BJ20" s="101">
        <v>2</v>
      </c>
      <c r="BK20" s="101">
        <v>1</v>
      </c>
      <c r="BL20" s="101"/>
      <c r="BM20" s="101"/>
      <c r="BN20" s="101"/>
      <c r="BO20" s="101"/>
      <c r="BP20" s="101"/>
      <c r="BQ20" s="101"/>
      <c r="BR20" s="101">
        <v>1</v>
      </c>
      <c r="BS20" s="101">
        <v>1</v>
      </c>
      <c r="BT20" s="101"/>
      <c r="BU20" s="101"/>
      <c r="BV20" s="101">
        <v>2</v>
      </c>
      <c r="BW20" s="101">
        <v>1</v>
      </c>
      <c r="BX20" s="101"/>
      <c r="BY20" s="101"/>
      <c r="BZ20" s="101"/>
      <c r="CA20" s="101"/>
      <c r="CB20" s="102">
        <v>3</v>
      </c>
      <c r="CC20" s="102">
        <v>2</v>
      </c>
      <c r="CD20" s="102">
        <v>4</v>
      </c>
      <c r="CE20" s="102">
        <v>4</v>
      </c>
      <c r="CF20" s="102">
        <v>3</v>
      </c>
      <c r="CG20" s="102">
        <v>2</v>
      </c>
      <c r="CH20" s="102">
        <v>2</v>
      </c>
      <c r="CI20" s="102">
        <v>0</v>
      </c>
      <c r="CJ20" s="102"/>
      <c r="CK20" s="102"/>
      <c r="CL20" s="102">
        <v>2</v>
      </c>
      <c r="CM20" s="102">
        <v>1</v>
      </c>
      <c r="CN20" s="79">
        <f t="shared" si="3"/>
        <v>14</v>
      </c>
      <c r="CO20" s="79">
        <f t="shared" si="3"/>
        <v>9</v>
      </c>
      <c r="CP20" s="79">
        <f t="shared" si="10"/>
        <v>14</v>
      </c>
      <c r="CQ20" s="79">
        <f t="shared" si="4"/>
        <v>9</v>
      </c>
      <c r="CR20" s="103" t="str">
        <f t="shared" si="5"/>
        <v>Mire</v>
      </c>
      <c r="CS20" s="103" t="str">
        <f t="shared" si="6"/>
        <v>Mire</v>
      </c>
      <c r="CT20" s="103" t="str">
        <f t="shared" si="7"/>
        <v>Mire</v>
      </c>
      <c r="CU20" s="104" t="str">
        <f t="shared" si="8"/>
        <v>Mire</v>
      </c>
    </row>
    <row r="21" spans="1:99" ht="13.5" customHeight="1">
      <c r="A21" s="83" t="s">
        <v>77</v>
      </c>
      <c r="B21" s="35" t="s">
        <v>66</v>
      </c>
      <c r="C21" s="35"/>
      <c r="D21" s="35"/>
      <c r="E21" s="35" t="s">
        <v>251</v>
      </c>
      <c r="F21" s="77" t="s">
        <v>392</v>
      </c>
      <c r="G21" s="96" t="s">
        <v>758</v>
      </c>
      <c r="H21" s="39">
        <v>58</v>
      </c>
      <c r="I21" s="77" t="s">
        <v>759</v>
      </c>
      <c r="J21" s="77" t="s">
        <v>78</v>
      </c>
      <c r="K21" s="77" t="s">
        <v>78</v>
      </c>
      <c r="L21" s="77" t="s">
        <v>78</v>
      </c>
      <c r="M21" s="77" t="s">
        <v>78</v>
      </c>
      <c r="N21" s="35" t="s">
        <v>596</v>
      </c>
      <c r="O21" s="35" t="s">
        <v>597</v>
      </c>
      <c r="P21" s="35" t="s">
        <v>598</v>
      </c>
      <c r="Q21" s="77" t="s">
        <v>599</v>
      </c>
      <c r="R21" s="35" t="s">
        <v>604</v>
      </c>
      <c r="S21" s="35" t="s">
        <v>250</v>
      </c>
      <c r="T21" s="35" t="s">
        <v>601</v>
      </c>
      <c r="U21" s="97">
        <f t="shared" si="9"/>
        <v>5</v>
      </c>
      <c r="V21" s="97">
        <f t="shared" si="0"/>
        <v>3</v>
      </c>
      <c r="W21" s="98"/>
      <c r="X21" s="98"/>
      <c r="Y21" s="99"/>
      <c r="Z21" s="99"/>
      <c r="AA21" s="99"/>
      <c r="AB21" s="100"/>
      <c r="AC21" s="100"/>
      <c r="AD21" s="100"/>
      <c r="AE21" s="100"/>
      <c r="AF21" s="100">
        <v>5</v>
      </c>
      <c r="AG21" s="100">
        <v>3</v>
      </c>
      <c r="AH21" s="186">
        <f t="shared" si="1"/>
        <v>5</v>
      </c>
      <c r="AI21" s="186">
        <f t="shared" si="1"/>
        <v>3</v>
      </c>
      <c r="AJ21" s="99"/>
      <c r="AK21" s="99"/>
      <c r="AL21" s="99"/>
      <c r="AM21" s="99"/>
      <c r="AN21" s="99"/>
      <c r="AO21" s="99"/>
      <c r="AP21" s="188">
        <f t="shared" si="2"/>
        <v>0</v>
      </c>
      <c r="AQ21" s="188">
        <f t="shared" si="2"/>
        <v>0</v>
      </c>
      <c r="AR21" s="101"/>
      <c r="AS21" s="101"/>
      <c r="AT21" s="101"/>
      <c r="AU21" s="101"/>
      <c r="AV21" s="101"/>
      <c r="AW21" s="101"/>
      <c r="AX21" s="101"/>
      <c r="AY21" s="101"/>
      <c r="AZ21" s="101">
        <v>2</v>
      </c>
      <c r="BA21" s="101">
        <v>2</v>
      </c>
      <c r="BB21" s="101"/>
      <c r="BC21" s="101"/>
      <c r="BD21" s="101"/>
      <c r="BE21" s="101"/>
      <c r="BF21" s="101"/>
      <c r="BG21" s="101"/>
      <c r="BH21" s="101">
        <v>3</v>
      </c>
      <c r="BI21" s="101">
        <v>1</v>
      </c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2"/>
      <c r="CD21" s="102"/>
      <c r="CE21" s="102"/>
      <c r="CF21" s="102">
        <v>1</v>
      </c>
      <c r="CG21" s="102">
        <v>1</v>
      </c>
      <c r="CH21" s="102">
        <v>2</v>
      </c>
      <c r="CI21" s="102">
        <v>1</v>
      </c>
      <c r="CJ21" s="102">
        <v>2</v>
      </c>
      <c r="CK21" s="102">
        <v>1</v>
      </c>
      <c r="CL21" s="102"/>
      <c r="CM21" s="102"/>
      <c r="CN21" s="79">
        <f t="shared" si="3"/>
        <v>5</v>
      </c>
      <c r="CO21" s="79">
        <f t="shared" si="3"/>
        <v>3</v>
      </c>
      <c r="CP21" s="79">
        <f t="shared" si="10"/>
        <v>5</v>
      </c>
      <c r="CQ21" s="79">
        <f t="shared" si="4"/>
        <v>3</v>
      </c>
      <c r="CR21" s="103" t="str">
        <f t="shared" si="5"/>
        <v>Mire</v>
      </c>
      <c r="CS21" s="103" t="str">
        <f t="shared" si="6"/>
        <v>Mire</v>
      </c>
      <c r="CT21" s="103" t="str">
        <f t="shared" si="7"/>
        <v>Mire</v>
      </c>
      <c r="CU21" s="104" t="str">
        <f t="shared" si="8"/>
        <v>Mire</v>
      </c>
    </row>
    <row r="22" spans="1:99" ht="13.5" customHeight="1">
      <c r="A22" s="83" t="s">
        <v>77</v>
      </c>
      <c r="B22" s="35" t="s">
        <v>66</v>
      </c>
      <c r="C22" s="35"/>
      <c r="D22" s="35"/>
      <c r="E22" s="35" t="s">
        <v>252</v>
      </c>
      <c r="F22" s="77" t="s">
        <v>393</v>
      </c>
      <c r="G22" s="96" t="s">
        <v>760</v>
      </c>
      <c r="H22" s="39">
        <v>41</v>
      </c>
      <c r="I22" s="77" t="s">
        <v>759</v>
      </c>
      <c r="J22" s="77" t="s">
        <v>78</v>
      </c>
      <c r="K22" s="77" t="s">
        <v>78</v>
      </c>
      <c r="L22" s="77" t="s">
        <v>78</v>
      </c>
      <c r="M22" s="77" t="s">
        <v>78</v>
      </c>
      <c r="N22" s="35" t="s">
        <v>596</v>
      </c>
      <c r="O22" s="35" t="s">
        <v>597</v>
      </c>
      <c r="P22" s="35" t="s">
        <v>598</v>
      </c>
      <c r="Q22" s="35" t="s">
        <v>599</v>
      </c>
      <c r="R22" s="35" t="s">
        <v>600</v>
      </c>
      <c r="S22" s="35"/>
      <c r="T22" s="35" t="s">
        <v>601</v>
      </c>
      <c r="U22" s="97">
        <f t="shared" si="9"/>
        <v>12</v>
      </c>
      <c r="V22" s="97">
        <f t="shared" si="0"/>
        <v>11</v>
      </c>
      <c r="W22" s="98">
        <v>1</v>
      </c>
      <c r="X22" s="98">
        <v>1</v>
      </c>
      <c r="Y22" s="99"/>
      <c r="Z22" s="99">
        <v>2</v>
      </c>
      <c r="AA22" s="99"/>
      <c r="AB22" s="100"/>
      <c r="AC22" s="100"/>
      <c r="AD22" s="100"/>
      <c r="AE22" s="100"/>
      <c r="AF22" s="100">
        <v>5</v>
      </c>
      <c r="AG22" s="100">
        <v>5</v>
      </c>
      <c r="AH22" s="186">
        <f t="shared" si="1"/>
        <v>5</v>
      </c>
      <c r="AI22" s="186">
        <f t="shared" si="1"/>
        <v>5</v>
      </c>
      <c r="AJ22" s="99"/>
      <c r="AK22" s="99"/>
      <c r="AL22" s="99"/>
      <c r="AM22" s="99"/>
      <c r="AN22" s="99">
        <v>7</v>
      </c>
      <c r="AO22" s="99">
        <v>6</v>
      </c>
      <c r="AP22" s="188">
        <f t="shared" si="2"/>
        <v>7</v>
      </c>
      <c r="AQ22" s="188">
        <f t="shared" si="2"/>
        <v>6</v>
      </c>
      <c r="AR22" s="101"/>
      <c r="AS22" s="101"/>
      <c r="AT22" s="101"/>
      <c r="AU22" s="101"/>
      <c r="AV22" s="101"/>
      <c r="AW22" s="101"/>
      <c r="AX22" s="101">
        <v>1</v>
      </c>
      <c r="AY22" s="101">
        <v>1</v>
      </c>
      <c r="AZ22" s="101">
        <v>1</v>
      </c>
      <c r="BA22" s="101">
        <v>1</v>
      </c>
      <c r="BB22" s="101">
        <v>2</v>
      </c>
      <c r="BC22" s="101">
        <v>2</v>
      </c>
      <c r="BD22" s="101">
        <v>2</v>
      </c>
      <c r="BE22" s="101">
        <v>2</v>
      </c>
      <c r="BF22" s="101">
        <v>1</v>
      </c>
      <c r="BG22" s="101">
        <v>0</v>
      </c>
      <c r="BH22" s="101">
        <v>1</v>
      </c>
      <c r="BI22" s="101">
        <v>1</v>
      </c>
      <c r="BJ22" s="101">
        <v>3</v>
      </c>
      <c r="BK22" s="101">
        <v>3</v>
      </c>
      <c r="BL22" s="101"/>
      <c r="BM22" s="101"/>
      <c r="BN22" s="101"/>
      <c r="BO22" s="101"/>
      <c r="BP22" s="101"/>
      <c r="BQ22" s="101"/>
      <c r="BR22" s="101"/>
      <c r="BS22" s="101"/>
      <c r="BT22" s="101">
        <v>1</v>
      </c>
      <c r="BU22" s="101">
        <v>1</v>
      </c>
      <c r="BV22" s="101"/>
      <c r="BW22" s="101"/>
      <c r="BX22" s="101"/>
      <c r="BY22" s="101"/>
      <c r="BZ22" s="101"/>
      <c r="CA22" s="101"/>
      <c r="CB22" s="102">
        <v>2</v>
      </c>
      <c r="CC22" s="102">
        <v>1</v>
      </c>
      <c r="CD22" s="102">
        <v>3</v>
      </c>
      <c r="CE22" s="102">
        <v>3</v>
      </c>
      <c r="CF22" s="102">
        <v>3</v>
      </c>
      <c r="CG22" s="102">
        <v>3</v>
      </c>
      <c r="CH22" s="102">
        <v>1</v>
      </c>
      <c r="CI22" s="102">
        <v>1</v>
      </c>
      <c r="CJ22" s="102">
        <v>1</v>
      </c>
      <c r="CK22" s="102">
        <v>1</v>
      </c>
      <c r="CL22" s="102">
        <v>2</v>
      </c>
      <c r="CM22" s="102">
        <v>2</v>
      </c>
      <c r="CN22" s="79">
        <f t="shared" si="3"/>
        <v>12</v>
      </c>
      <c r="CO22" s="79">
        <f t="shared" si="3"/>
        <v>11</v>
      </c>
      <c r="CP22" s="79">
        <f t="shared" si="10"/>
        <v>12</v>
      </c>
      <c r="CQ22" s="79">
        <f t="shared" si="4"/>
        <v>11</v>
      </c>
      <c r="CR22" s="103" t="str">
        <f t="shared" si="5"/>
        <v>Mire</v>
      </c>
      <c r="CS22" s="103" t="str">
        <f t="shared" si="6"/>
        <v>Mire</v>
      </c>
      <c r="CT22" s="103" t="str">
        <f t="shared" si="7"/>
        <v>Mire</v>
      </c>
      <c r="CU22" s="104" t="str">
        <f t="shared" si="8"/>
        <v>Mire</v>
      </c>
    </row>
    <row r="23" spans="1:99" ht="13.5" customHeight="1">
      <c r="A23" s="83" t="s">
        <v>77</v>
      </c>
      <c r="B23" s="35" t="s">
        <v>66</v>
      </c>
      <c r="C23" s="35"/>
      <c r="D23" s="35"/>
      <c r="E23" s="35" t="s">
        <v>253</v>
      </c>
      <c r="F23" s="77" t="s">
        <v>394</v>
      </c>
      <c r="G23" s="96" t="s">
        <v>758</v>
      </c>
      <c r="H23" s="39">
        <v>52</v>
      </c>
      <c r="I23" s="77" t="s">
        <v>759</v>
      </c>
      <c r="J23" s="77" t="s">
        <v>78</v>
      </c>
      <c r="K23" s="77" t="s">
        <v>78</v>
      </c>
      <c r="L23" s="77" t="s">
        <v>78</v>
      </c>
      <c r="M23" s="77" t="s">
        <v>78</v>
      </c>
      <c r="N23" s="35" t="s">
        <v>596</v>
      </c>
      <c r="O23" s="35" t="s">
        <v>597</v>
      </c>
      <c r="P23" s="35" t="s">
        <v>598</v>
      </c>
      <c r="Q23" s="35" t="s">
        <v>605</v>
      </c>
      <c r="R23" s="35" t="s">
        <v>614</v>
      </c>
      <c r="S23" s="35"/>
      <c r="T23" s="35" t="s">
        <v>606</v>
      </c>
      <c r="U23" s="97">
        <f t="shared" si="9"/>
        <v>21</v>
      </c>
      <c r="V23" s="97">
        <f t="shared" si="0"/>
        <v>13</v>
      </c>
      <c r="W23" s="98"/>
      <c r="X23" s="98"/>
      <c r="Y23" s="99"/>
      <c r="Z23" s="99"/>
      <c r="AA23" s="99">
        <v>1</v>
      </c>
      <c r="AB23" s="100"/>
      <c r="AC23" s="100"/>
      <c r="AD23" s="100"/>
      <c r="AE23" s="100"/>
      <c r="AF23" s="100">
        <v>5</v>
      </c>
      <c r="AG23" s="100">
        <v>5</v>
      </c>
      <c r="AH23" s="186">
        <f t="shared" si="1"/>
        <v>5</v>
      </c>
      <c r="AI23" s="186">
        <f t="shared" si="1"/>
        <v>5</v>
      </c>
      <c r="AJ23" s="99"/>
      <c r="AK23" s="99"/>
      <c r="AL23" s="99">
        <v>5</v>
      </c>
      <c r="AM23" s="99">
        <v>3</v>
      </c>
      <c r="AN23" s="99">
        <v>11</v>
      </c>
      <c r="AO23" s="99">
        <v>5</v>
      </c>
      <c r="AP23" s="188">
        <f t="shared" si="2"/>
        <v>16</v>
      </c>
      <c r="AQ23" s="188">
        <f t="shared" si="2"/>
        <v>8</v>
      </c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>
        <v>3</v>
      </c>
      <c r="BC23" s="101">
        <v>0</v>
      </c>
      <c r="BD23" s="101">
        <v>1</v>
      </c>
      <c r="BE23" s="101">
        <v>1</v>
      </c>
      <c r="BF23" s="101">
        <v>5</v>
      </c>
      <c r="BG23" s="101">
        <v>2</v>
      </c>
      <c r="BH23" s="101">
        <v>1</v>
      </c>
      <c r="BI23" s="101">
        <v>1</v>
      </c>
      <c r="BJ23" s="101">
        <v>1</v>
      </c>
      <c r="BK23" s="101">
        <v>1</v>
      </c>
      <c r="BL23" s="101">
        <v>3</v>
      </c>
      <c r="BM23" s="101">
        <v>3</v>
      </c>
      <c r="BN23" s="101">
        <v>2</v>
      </c>
      <c r="BO23" s="101">
        <v>2</v>
      </c>
      <c r="BP23" s="101"/>
      <c r="BQ23" s="101"/>
      <c r="BR23" s="101">
        <v>4</v>
      </c>
      <c r="BS23" s="101">
        <v>2</v>
      </c>
      <c r="BT23" s="101"/>
      <c r="BU23" s="101"/>
      <c r="BV23" s="101">
        <v>1</v>
      </c>
      <c r="BW23" s="101">
        <v>1</v>
      </c>
      <c r="BX23" s="101"/>
      <c r="BY23" s="101"/>
      <c r="BZ23" s="101"/>
      <c r="CA23" s="101"/>
      <c r="CB23" s="102">
        <v>1</v>
      </c>
      <c r="CC23" s="102">
        <v>0</v>
      </c>
      <c r="CD23" s="102">
        <v>5</v>
      </c>
      <c r="CE23" s="102">
        <v>1</v>
      </c>
      <c r="CF23" s="102">
        <v>5</v>
      </c>
      <c r="CG23" s="102">
        <v>4</v>
      </c>
      <c r="CH23" s="102">
        <v>5</v>
      </c>
      <c r="CI23" s="102">
        <v>4</v>
      </c>
      <c r="CJ23" s="102">
        <v>2</v>
      </c>
      <c r="CK23" s="102">
        <v>2</v>
      </c>
      <c r="CL23" s="102">
        <v>3</v>
      </c>
      <c r="CM23" s="102">
        <v>2</v>
      </c>
      <c r="CN23" s="79">
        <f t="shared" si="3"/>
        <v>21</v>
      </c>
      <c r="CO23" s="79">
        <f t="shared" si="3"/>
        <v>13</v>
      </c>
      <c r="CP23" s="79">
        <f t="shared" si="10"/>
        <v>21</v>
      </c>
      <c r="CQ23" s="79">
        <f t="shared" si="4"/>
        <v>13</v>
      </c>
      <c r="CR23" s="103" t="str">
        <f t="shared" si="5"/>
        <v>Mire</v>
      </c>
      <c r="CS23" s="103" t="str">
        <f t="shared" si="6"/>
        <v>Mire</v>
      </c>
      <c r="CT23" s="103" t="str">
        <f t="shared" si="7"/>
        <v>Mire</v>
      </c>
      <c r="CU23" s="104" t="str">
        <f t="shared" si="8"/>
        <v>Mire</v>
      </c>
    </row>
    <row r="24" spans="1:99" ht="13.5" customHeight="1">
      <c r="A24" s="83" t="s">
        <v>77</v>
      </c>
      <c r="B24" s="35" t="s">
        <v>66</v>
      </c>
      <c r="C24" s="35"/>
      <c r="D24" s="35"/>
      <c r="E24" s="35" t="s">
        <v>254</v>
      </c>
      <c r="F24" s="77" t="s">
        <v>395</v>
      </c>
      <c r="G24" s="96" t="s">
        <v>760</v>
      </c>
      <c r="H24" s="39">
        <v>44</v>
      </c>
      <c r="I24" s="77" t="s">
        <v>759</v>
      </c>
      <c r="J24" s="77" t="s">
        <v>78</v>
      </c>
      <c r="K24" s="77" t="s">
        <v>78</v>
      </c>
      <c r="L24" s="77" t="s">
        <v>78</v>
      </c>
      <c r="M24" s="77" t="s">
        <v>78</v>
      </c>
      <c r="N24" s="35" t="s">
        <v>596</v>
      </c>
      <c r="O24" s="35" t="s">
        <v>597</v>
      </c>
      <c r="P24" s="35" t="s">
        <v>598</v>
      </c>
      <c r="Q24" s="35" t="s">
        <v>599</v>
      </c>
      <c r="R24" s="35" t="s">
        <v>600</v>
      </c>
      <c r="S24" s="35"/>
      <c r="T24" s="35" t="s">
        <v>607</v>
      </c>
      <c r="U24" s="97">
        <f t="shared" si="9"/>
        <v>25</v>
      </c>
      <c r="V24" s="97">
        <f t="shared" si="0"/>
        <v>20</v>
      </c>
      <c r="W24" s="98"/>
      <c r="X24" s="98"/>
      <c r="Y24" s="99">
        <v>1</v>
      </c>
      <c r="Z24" s="99">
        <v>10</v>
      </c>
      <c r="AA24" s="99"/>
      <c r="AB24" s="100"/>
      <c r="AC24" s="100"/>
      <c r="AD24" s="100">
        <v>3</v>
      </c>
      <c r="AE24" s="100">
        <v>2</v>
      </c>
      <c r="AF24" s="100">
        <v>7</v>
      </c>
      <c r="AG24" s="100">
        <v>7</v>
      </c>
      <c r="AH24" s="186">
        <f t="shared" si="1"/>
        <v>10</v>
      </c>
      <c r="AI24" s="186">
        <f t="shared" si="1"/>
        <v>9</v>
      </c>
      <c r="AJ24" s="99"/>
      <c r="AK24" s="99"/>
      <c r="AL24" s="99">
        <v>2</v>
      </c>
      <c r="AM24" s="99">
        <v>1</v>
      </c>
      <c r="AN24" s="99">
        <v>13</v>
      </c>
      <c r="AO24" s="99">
        <v>10</v>
      </c>
      <c r="AP24" s="188">
        <f t="shared" si="2"/>
        <v>15</v>
      </c>
      <c r="AQ24" s="188">
        <f t="shared" si="2"/>
        <v>11</v>
      </c>
      <c r="AR24" s="101"/>
      <c r="AS24" s="101"/>
      <c r="AT24" s="101"/>
      <c r="AU24" s="101"/>
      <c r="AV24" s="101"/>
      <c r="AW24" s="101"/>
      <c r="AX24" s="101">
        <v>1</v>
      </c>
      <c r="AY24" s="101">
        <v>1</v>
      </c>
      <c r="AZ24" s="101">
        <v>1</v>
      </c>
      <c r="BA24" s="101">
        <v>1</v>
      </c>
      <c r="BB24" s="101">
        <v>1</v>
      </c>
      <c r="BC24" s="101">
        <v>1</v>
      </c>
      <c r="BD24" s="101">
        <v>1</v>
      </c>
      <c r="BE24" s="101">
        <v>1</v>
      </c>
      <c r="BF24" s="101">
        <v>2</v>
      </c>
      <c r="BG24" s="101">
        <v>2</v>
      </c>
      <c r="BH24" s="101">
        <v>1</v>
      </c>
      <c r="BI24" s="101">
        <v>1</v>
      </c>
      <c r="BJ24" s="101">
        <v>2</v>
      </c>
      <c r="BK24" s="101">
        <v>2</v>
      </c>
      <c r="BL24" s="101"/>
      <c r="BM24" s="101"/>
      <c r="BN24" s="101">
        <v>1</v>
      </c>
      <c r="BO24" s="101">
        <v>1</v>
      </c>
      <c r="BP24" s="101">
        <v>1</v>
      </c>
      <c r="BQ24" s="101">
        <v>1</v>
      </c>
      <c r="BR24" s="101">
        <v>2</v>
      </c>
      <c r="BS24" s="101">
        <v>0</v>
      </c>
      <c r="BT24" s="101">
        <v>6</v>
      </c>
      <c r="BU24" s="101">
        <v>5</v>
      </c>
      <c r="BV24" s="101">
        <v>4</v>
      </c>
      <c r="BW24" s="101">
        <v>3</v>
      </c>
      <c r="BX24" s="101"/>
      <c r="BY24" s="101"/>
      <c r="BZ24" s="101">
        <v>2</v>
      </c>
      <c r="CA24" s="101">
        <v>1</v>
      </c>
      <c r="CB24" s="102">
        <v>2</v>
      </c>
      <c r="CC24" s="102">
        <v>2</v>
      </c>
      <c r="CD24" s="102">
        <v>2</v>
      </c>
      <c r="CE24" s="102">
        <v>2</v>
      </c>
      <c r="CF24" s="102">
        <v>5</v>
      </c>
      <c r="CG24" s="102">
        <v>5</v>
      </c>
      <c r="CH24" s="102"/>
      <c r="CI24" s="102"/>
      <c r="CJ24" s="102">
        <v>1</v>
      </c>
      <c r="CK24" s="102">
        <v>0</v>
      </c>
      <c r="CL24" s="102">
        <v>15</v>
      </c>
      <c r="CM24" s="102">
        <v>11</v>
      </c>
      <c r="CN24" s="79">
        <f t="shared" si="3"/>
        <v>25</v>
      </c>
      <c r="CO24" s="79">
        <f t="shared" si="3"/>
        <v>20</v>
      </c>
      <c r="CP24" s="79">
        <f t="shared" si="10"/>
        <v>25</v>
      </c>
      <c r="CQ24" s="79">
        <f t="shared" si="4"/>
        <v>20</v>
      </c>
      <c r="CR24" s="103" t="str">
        <f t="shared" si="5"/>
        <v>Mire</v>
      </c>
      <c r="CS24" s="103" t="str">
        <f t="shared" si="6"/>
        <v>Mire</v>
      </c>
      <c r="CT24" s="103" t="str">
        <f t="shared" si="7"/>
        <v>Mire</v>
      </c>
      <c r="CU24" s="104" t="str">
        <f t="shared" si="8"/>
        <v>Mire</v>
      </c>
    </row>
    <row r="25" spans="1:99" ht="13.5" customHeight="1">
      <c r="A25" s="83" t="s">
        <v>77</v>
      </c>
      <c r="B25" s="35" t="s">
        <v>66</v>
      </c>
      <c r="C25" s="35"/>
      <c r="D25" s="35"/>
      <c r="E25" s="35" t="s">
        <v>255</v>
      </c>
      <c r="F25" s="77" t="s">
        <v>396</v>
      </c>
      <c r="G25" s="96" t="s">
        <v>760</v>
      </c>
      <c r="H25" s="39">
        <v>40</v>
      </c>
      <c r="I25" s="77" t="s">
        <v>759</v>
      </c>
      <c r="J25" s="77" t="s">
        <v>78</v>
      </c>
      <c r="K25" s="77" t="s">
        <v>78</v>
      </c>
      <c r="L25" s="77" t="s">
        <v>78</v>
      </c>
      <c r="M25" s="77" t="s">
        <v>78</v>
      </c>
      <c r="N25" s="35" t="s">
        <v>596</v>
      </c>
      <c r="O25" s="35" t="s">
        <v>597</v>
      </c>
      <c r="P25" s="77" t="s">
        <v>598</v>
      </c>
      <c r="Q25" s="35" t="s">
        <v>599</v>
      </c>
      <c r="R25" s="77" t="s">
        <v>600</v>
      </c>
      <c r="S25" s="35"/>
      <c r="T25" s="35" t="s">
        <v>601</v>
      </c>
      <c r="U25" s="97">
        <f t="shared" si="9"/>
        <v>12</v>
      </c>
      <c r="V25" s="97">
        <f t="shared" si="0"/>
        <v>9</v>
      </c>
      <c r="W25" s="98">
        <v>1</v>
      </c>
      <c r="X25" s="98">
        <v>1</v>
      </c>
      <c r="Y25" s="99"/>
      <c r="Z25" s="99"/>
      <c r="AA25" s="99"/>
      <c r="AB25" s="100"/>
      <c r="AC25" s="100"/>
      <c r="AD25" s="100">
        <v>1</v>
      </c>
      <c r="AE25" s="100">
        <v>0</v>
      </c>
      <c r="AF25" s="100">
        <v>4</v>
      </c>
      <c r="AG25" s="100">
        <v>4</v>
      </c>
      <c r="AH25" s="186">
        <f t="shared" si="1"/>
        <v>5</v>
      </c>
      <c r="AI25" s="186">
        <f t="shared" si="1"/>
        <v>4</v>
      </c>
      <c r="AJ25" s="99"/>
      <c r="AK25" s="99"/>
      <c r="AL25" s="99"/>
      <c r="AM25" s="99"/>
      <c r="AN25" s="99">
        <v>7</v>
      </c>
      <c r="AO25" s="99">
        <v>5</v>
      </c>
      <c r="AP25" s="188">
        <f t="shared" si="2"/>
        <v>7</v>
      </c>
      <c r="AQ25" s="188">
        <f t="shared" si="2"/>
        <v>5</v>
      </c>
      <c r="AR25" s="101"/>
      <c r="AS25" s="101"/>
      <c r="AT25" s="101"/>
      <c r="AU25" s="101"/>
      <c r="AV25" s="101"/>
      <c r="AW25" s="101"/>
      <c r="AX25" s="101"/>
      <c r="AY25" s="101"/>
      <c r="AZ25" s="101">
        <v>2</v>
      </c>
      <c r="BA25" s="101">
        <v>2</v>
      </c>
      <c r="BB25" s="101">
        <v>2</v>
      </c>
      <c r="BC25" s="101">
        <v>1</v>
      </c>
      <c r="BD25" s="101">
        <v>1</v>
      </c>
      <c r="BE25" s="101">
        <v>1</v>
      </c>
      <c r="BF25" s="101">
        <v>1</v>
      </c>
      <c r="BG25" s="101">
        <v>0</v>
      </c>
      <c r="BH25" s="101">
        <v>1</v>
      </c>
      <c r="BI25" s="101">
        <v>1</v>
      </c>
      <c r="BJ25" s="101">
        <v>1</v>
      </c>
      <c r="BK25" s="101">
        <v>1</v>
      </c>
      <c r="BL25" s="101"/>
      <c r="BM25" s="101"/>
      <c r="BN25" s="101">
        <v>1</v>
      </c>
      <c r="BO25" s="101">
        <v>1</v>
      </c>
      <c r="BP25" s="101"/>
      <c r="BQ25" s="101"/>
      <c r="BR25" s="101">
        <v>1</v>
      </c>
      <c r="BS25" s="101">
        <v>1</v>
      </c>
      <c r="BT25" s="101"/>
      <c r="BU25" s="101"/>
      <c r="BV25" s="101">
        <v>1</v>
      </c>
      <c r="BW25" s="101">
        <v>1</v>
      </c>
      <c r="BX25" s="101">
        <v>1</v>
      </c>
      <c r="BY25" s="101">
        <v>0</v>
      </c>
      <c r="BZ25" s="101"/>
      <c r="CA25" s="101"/>
      <c r="CB25" s="102">
        <v>2</v>
      </c>
      <c r="CC25" s="102">
        <v>2</v>
      </c>
      <c r="CD25" s="102">
        <v>5</v>
      </c>
      <c r="CE25" s="102">
        <v>3</v>
      </c>
      <c r="CF25" s="102">
        <v>1</v>
      </c>
      <c r="CG25" s="102">
        <v>1</v>
      </c>
      <c r="CH25" s="102">
        <v>1</v>
      </c>
      <c r="CI25" s="102">
        <v>1</v>
      </c>
      <c r="CJ25" s="102"/>
      <c r="CK25" s="102"/>
      <c r="CL25" s="102">
        <v>3</v>
      </c>
      <c r="CM25" s="102">
        <v>2</v>
      </c>
      <c r="CN25" s="79">
        <f t="shared" si="3"/>
        <v>12</v>
      </c>
      <c r="CO25" s="79">
        <f t="shared" si="3"/>
        <v>9</v>
      </c>
      <c r="CP25" s="79">
        <f t="shared" si="10"/>
        <v>12</v>
      </c>
      <c r="CQ25" s="79">
        <f t="shared" si="4"/>
        <v>9</v>
      </c>
      <c r="CR25" s="103" t="str">
        <f t="shared" si="5"/>
        <v>Mire</v>
      </c>
      <c r="CS25" s="103" t="str">
        <f t="shared" si="6"/>
        <v>Mire</v>
      </c>
      <c r="CT25" s="103" t="str">
        <f t="shared" si="7"/>
        <v>Mire</v>
      </c>
      <c r="CU25" s="104" t="str">
        <f t="shared" si="8"/>
        <v>Mire</v>
      </c>
    </row>
    <row r="26" spans="1:99" ht="13.5" customHeight="1">
      <c r="A26" s="83" t="s">
        <v>77</v>
      </c>
      <c r="B26" s="35" t="s">
        <v>66</v>
      </c>
      <c r="C26" s="35"/>
      <c r="D26" s="35"/>
      <c r="E26" s="35" t="s">
        <v>256</v>
      </c>
      <c r="F26" s="77" t="s">
        <v>396</v>
      </c>
      <c r="G26" s="96" t="s">
        <v>760</v>
      </c>
      <c r="H26" s="39">
        <v>40</v>
      </c>
      <c r="I26" s="77" t="s">
        <v>759</v>
      </c>
      <c r="J26" s="77" t="s">
        <v>78</v>
      </c>
      <c r="K26" s="77" t="s">
        <v>78</v>
      </c>
      <c r="L26" s="77" t="s">
        <v>78</v>
      </c>
      <c r="M26" s="77" t="s">
        <v>78</v>
      </c>
      <c r="N26" s="35" t="s">
        <v>596</v>
      </c>
      <c r="O26" s="35" t="s">
        <v>597</v>
      </c>
      <c r="P26" s="77" t="s">
        <v>598</v>
      </c>
      <c r="Q26" s="35" t="s">
        <v>599</v>
      </c>
      <c r="R26" s="77" t="s">
        <v>604</v>
      </c>
      <c r="S26" s="35" t="s">
        <v>255</v>
      </c>
      <c r="T26" s="35" t="s">
        <v>601</v>
      </c>
      <c r="U26" s="97">
        <f t="shared" si="9"/>
        <v>5</v>
      </c>
      <c r="V26" s="97">
        <f t="shared" si="0"/>
        <v>4</v>
      </c>
      <c r="W26" s="98"/>
      <c r="X26" s="98"/>
      <c r="Y26" s="99"/>
      <c r="Z26" s="99"/>
      <c r="AA26" s="99"/>
      <c r="AB26" s="100"/>
      <c r="AC26" s="100"/>
      <c r="AD26" s="100"/>
      <c r="AE26" s="100"/>
      <c r="AF26" s="100">
        <v>2</v>
      </c>
      <c r="AG26" s="100">
        <v>2</v>
      </c>
      <c r="AH26" s="186">
        <f t="shared" si="1"/>
        <v>2</v>
      </c>
      <c r="AI26" s="186">
        <f t="shared" si="1"/>
        <v>2</v>
      </c>
      <c r="AJ26" s="99"/>
      <c r="AK26" s="99"/>
      <c r="AL26" s="99"/>
      <c r="AM26" s="99"/>
      <c r="AN26" s="99">
        <v>3</v>
      </c>
      <c r="AO26" s="99">
        <v>2</v>
      </c>
      <c r="AP26" s="188">
        <f t="shared" si="2"/>
        <v>3</v>
      </c>
      <c r="AQ26" s="188">
        <f t="shared" si="2"/>
        <v>2</v>
      </c>
      <c r="AR26" s="101"/>
      <c r="AS26" s="101"/>
      <c r="AT26" s="101"/>
      <c r="AU26" s="101"/>
      <c r="AV26" s="101"/>
      <c r="AW26" s="101"/>
      <c r="AX26" s="101"/>
      <c r="AY26" s="101"/>
      <c r="AZ26" s="101">
        <v>1</v>
      </c>
      <c r="BA26" s="101">
        <v>1</v>
      </c>
      <c r="BB26" s="101">
        <v>1</v>
      </c>
      <c r="BC26" s="101">
        <v>1</v>
      </c>
      <c r="BD26" s="101">
        <v>1</v>
      </c>
      <c r="BE26" s="101">
        <v>1</v>
      </c>
      <c r="BF26" s="101"/>
      <c r="BG26" s="101"/>
      <c r="BH26" s="101"/>
      <c r="BI26" s="101"/>
      <c r="BJ26" s="101">
        <v>1</v>
      </c>
      <c r="BK26" s="101">
        <v>1</v>
      </c>
      <c r="BL26" s="101"/>
      <c r="BM26" s="101"/>
      <c r="BN26" s="101">
        <v>1</v>
      </c>
      <c r="BO26" s="101">
        <v>0</v>
      </c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2"/>
      <c r="CD26" s="102">
        <v>3</v>
      </c>
      <c r="CE26" s="102">
        <v>3</v>
      </c>
      <c r="CF26" s="102"/>
      <c r="CG26" s="102"/>
      <c r="CH26" s="102"/>
      <c r="CI26" s="102"/>
      <c r="CJ26" s="102">
        <v>2</v>
      </c>
      <c r="CK26" s="102">
        <v>1</v>
      </c>
      <c r="CL26" s="102"/>
      <c r="CM26" s="102"/>
      <c r="CN26" s="79">
        <f t="shared" si="3"/>
        <v>5</v>
      </c>
      <c r="CO26" s="79">
        <f t="shared" si="3"/>
        <v>4</v>
      </c>
      <c r="CP26" s="79">
        <f t="shared" si="10"/>
        <v>5</v>
      </c>
      <c r="CQ26" s="79">
        <f t="shared" si="4"/>
        <v>4</v>
      </c>
      <c r="CR26" s="103" t="str">
        <f t="shared" si="5"/>
        <v>Mire</v>
      </c>
      <c r="CS26" s="103" t="str">
        <f t="shared" si="6"/>
        <v>Mire</v>
      </c>
      <c r="CT26" s="103" t="str">
        <f t="shared" si="7"/>
        <v>Mire</v>
      </c>
      <c r="CU26" s="104" t="str">
        <f t="shared" si="8"/>
        <v>Mire</v>
      </c>
    </row>
    <row r="27" spans="1:99" ht="13.5" customHeight="1">
      <c r="A27" s="83" t="s">
        <v>77</v>
      </c>
      <c r="B27" s="35" t="s">
        <v>66</v>
      </c>
      <c r="C27" s="35"/>
      <c r="D27" s="35"/>
      <c r="E27" s="35" t="s">
        <v>257</v>
      </c>
      <c r="F27" s="77" t="s">
        <v>397</v>
      </c>
      <c r="G27" s="96" t="s">
        <v>758</v>
      </c>
      <c r="H27" s="39">
        <v>63</v>
      </c>
      <c r="I27" s="77" t="s">
        <v>759</v>
      </c>
      <c r="J27" s="77" t="s">
        <v>78</v>
      </c>
      <c r="K27" s="77" t="s">
        <v>78</v>
      </c>
      <c r="L27" s="77" t="s">
        <v>473</v>
      </c>
      <c r="M27" s="77" t="s">
        <v>474</v>
      </c>
      <c r="N27" s="35" t="s">
        <v>608</v>
      </c>
      <c r="O27" s="35" t="s">
        <v>609</v>
      </c>
      <c r="P27" s="35" t="s">
        <v>598</v>
      </c>
      <c r="Q27" s="35" t="s">
        <v>599</v>
      </c>
      <c r="R27" s="35" t="s">
        <v>600</v>
      </c>
      <c r="S27" s="35" t="s">
        <v>610</v>
      </c>
      <c r="T27" s="35" t="s">
        <v>601</v>
      </c>
      <c r="U27" s="97">
        <f t="shared" si="9"/>
        <v>22</v>
      </c>
      <c r="V27" s="97">
        <f t="shared" si="0"/>
        <v>20</v>
      </c>
      <c r="W27" s="98">
        <v>2</v>
      </c>
      <c r="X27" s="98">
        <v>1</v>
      </c>
      <c r="Y27" s="99"/>
      <c r="Z27" s="99"/>
      <c r="AA27" s="99">
        <v>1</v>
      </c>
      <c r="AB27" s="100"/>
      <c r="AC27" s="100"/>
      <c r="AD27" s="100">
        <v>1</v>
      </c>
      <c r="AE27" s="100">
        <v>1</v>
      </c>
      <c r="AF27" s="100">
        <v>10</v>
      </c>
      <c r="AG27" s="100">
        <v>10</v>
      </c>
      <c r="AH27" s="186">
        <f t="shared" si="1"/>
        <v>11</v>
      </c>
      <c r="AI27" s="186">
        <f t="shared" si="1"/>
        <v>11</v>
      </c>
      <c r="AJ27" s="99"/>
      <c r="AK27" s="99"/>
      <c r="AL27" s="99">
        <v>1</v>
      </c>
      <c r="AM27" s="99">
        <v>0</v>
      </c>
      <c r="AN27" s="99">
        <v>10</v>
      </c>
      <c r="AO27" s="99">
        <v>9</v>
      </c>
      <c r="AP27" s="188">
        <f t="shared" si="2"/>
        <v>11</v>
      </c>
      <c r="AQ27" s="188">
        <f t="shared" si="2"/>
        <v>9</v>
      </c>
      <c r="AR27" s="101"/>
      <c r="AS27" s="101"/>
      <c r="AT27" s="101"/>
      <c r="AU27" s="101"/>
      <c r="AV27" s="101">
        <v>2</v>
      </c>
      <c r="AW27" s="101">
        <v>2</v>
      </c>
      <c r="AX27" s="101">
        <v>3</v>
      </c>
      <c r="AY27" s="101">
        <v>3</v>
      </c>
      <c r="AZ27" s="101">
        <v>3</v>
      </c>
      <c r="BA27" s="101">
        <v>3</v>
      </c>
      <c r="BB27" s="101">
        <v>3</v>
      </c>
      <c r="BC27" s="101">
        <v>3</v>
      </c>
      <c r="BD27" s="101">
        <v>2</v>
      </c>
      <c r="BE27" s="101">
        <v>2</v>
      </c>
      <c r="BF27" s="101">
        <v>2</v>
      </c>
      <c r="BG27" s="101">
        <v>2</v>
      </c>
      <c r="BH27" s="101">
        <v>3</v>
      </c>
      <c r="BI27" s="101">
        <v>3</v>
      </c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>
        <v>1</v>
      </c>
      <c r="BU27" s="101">
        <v>1</v>
      </c>
      <c r="BV27" s="101">
        <v>2</v>
      </c>
      <c r="BW27" s="101">
        <v>1</v>
      </c>
      <c r="BX27" s="101"/>
      <c r="BY27" s="101"/>
      <c r="BZ27" s="101">
        <v>1</v>
      </c>
      <c r="CA27" s="101">
        <v>0</v>
      </c>
      <c r="CB27" s="102">
        <v>4</v>
      </c>
      <c r="CC27" s="102">
        <v>4</v>
      </c>
      <c r="CD27" s="102">
        <v>9</v>
      </c>
      <c r="CE27" s="102">
        <v>9</v>
      </c>
      <c r="CF27" s="102">
        <v>3</v>
      </c>
      <c r="CG27" s="102">
        <v>3</v>
      </c>
      <c r="CH27" s="102">
        <v>1</v>
      </c>
      <c r="CI27" s="102">
        <v>1</v>
      </c>
      <c r="CJ27" s="102">
        <v>1</v>
      </c>
      <c r="CK27" s="102">
        <v>1</v>
      </c>
      <c r="CL27" s="102">
        <v>4</v>
      </c>
      <c r="CM27" s="102">
        <v>2</v>
      </c>
      <c r="CN27" s="79">
        <f t="shared" si="3"/>
        <v>22</v>
      </c>
      <c r="CO27" s="79">
        <f t="shared" si="3"/>
        <v>20</v>
      </c>
      <c r="CP27" s="79">
        <f t="shared" si="10"/>
        <v>22</v>
      </c>
      <c r="CQ27" s="79">
        <f t="shared" si="4"/>
        <v>20</v>
      </c>
      <c r="CR27" s="103" t="str">
        <f t="shared" si="5"/>
        <v>Mire</v>
      </c>
      <c r="CS27" s="103" t="str">
        <f t="shared" si="6"/>
        <v>Mire</v>
      </c>
      <c r="CT27" s="103" t="str">
        <f t="shared" si="7"/>
        <v>Mire</v>
      </c>
      <c r="CU27" s="104" t="str">
        <f t="shared" si="8"/>
        <v>Mire</v>
      </c>
    </row>
    <row r="28" spans="1:99" ht="13.5" customHeight="1">
      <c r="A28" s="83" t="s">
        <v>77</v>
      </c>
      <c r="B28" s="35" t="s">
        <v>66</v>
      </c>
      <c r="C28" s="35"/>
      <c r="D28" s="35"/>
      <c r="E28" s="35" t="s">
        <v>258</v>
      </c>
      <c r="F28" s="77" t="s">
        <v>398</v>
      </c>
      <c r="G28" s="96" t="s">
        <v>758</v>
      </c>
      <c r="H28" s="39">
        <v>57</v>
      </c>
      <c r="I28" s="77" t="s">
        <v>759</v>
      </c>
      <c r="J28" s="77" t="s">
        <v>78</v>
      </c>
      <c r="K28" s="77" t="s">
        <v>78</v>
      </c>
      <c r="L28" s="77" t="s">
        <v>473</v>
      </c>
      <c r="M28" s="77" t="s">
        <v>475</v>
      </c>
      <c r="N28" s="35" t="s">
        <v>608</v>
      </c>
      <c r="O28" s="35" t="s">
        <v>609</v>
      </c>
      <c r="P28" s="35" t="s">
        <v>598</v>
      </c>
      <c r="Q28" s="35" t="s">
        <v>599</v>
      </c>
      <c r="R28" s="35" t="s">
        <v>600</v>
      </c>
      <c r="S28" s="35"/>
      <c r="T28" s="35" t="s">
        <v>601</v>
      </c>
      <c r="U28" s="97">
        <f t="shared" si="9"/>
        <v>23</v>
      </c>
      <c r="V28" s="97">
        <f t="shared" si="0"/>
        <v>17</v>
      </c>
      <c r="W28" s="98">
        <v>2</v>
      </c>
      <c r="X28" s="98">
        <v>0</v>
      </c>
      <c r="Y28" s="99"/>
      <c r="Z28" s="99"/>
      <c r="AA28" s="99"/>
      <c r="AB28" s="100"/>
      <c r="AC28" s="100"/>
      <c r="AD28" s="100">
        <v>2</v>
      </c>
      <c r="AE28" s="100">
        <v>1</v>
      </c>
      <c r="AF28" s="100">
        <v>9</v>
      </c>
      <c r="AG28" s="100">
        <v>7</v>
      </c>
      <c r="AH28" s="186">
        <f t="shared" si="1"/>
        <v>11</v>
      </c>
      <c r="AI28" s="186">
        <f t="shared" si="1"/>
        <v>8</v>
      </c>
      <c r="AJ28" s="99"/>
      <c r="AK28" s="99"/>
      <c r="AL28" s="99">
        <v>1</v>
      </c>
      <c r="AM28" s="99">
        <v>0</v>
      </c>
      <c r="AN28" s="99">
        <v>11</v>
      </c>
      <c r="AO28" s="99">
        <v>9</v>
      </c>
      <c r="AP28" s="188">
        <f t="shared" si="2"/>
        <v>12</v>
      </c>
      <c r="AQ28" s="188">
        <f t="shared" si="2"/>
        <v>9</v>
      </c>
      <c r="AR28" s="101">
        <v>1</v>
      </c>
      <c r="AS28" s="101">
        <v>1</v>
      </c>
      <c r="AT28" s="101"/>
      <c r="AU28" s="101"/>
      <c r="AV28" s="101">
        <v>2</v>
      </c>
      <c r="AW28" s="101">
        <v>2</v>
      </c>
      <c r="AX28" s="101">
        <v>3</v>
      </c>
      <c r="AY28" s="101">
        <v>3</v>
      </c>
      <c r="AZ28" s="101">
        <v>3</v>
      </c>
      <c r="BA28" s="101">
        <v>3</v>
      </c>
      <c r="BB28" s="101">
        <v>4</v>
      </c>
      <c r="BC28" s="101">
        <v>4</v>
      </c>
      <c r="BD28" s="101">
        <v>1</v>
      </c>
      <c r="BE28" s="101">
        <v>0</v>
      </c>
      <c r="BF28" s="101">
        <v>2</v>
      </c>
      <c r="BG28" s="101">
        <v>1</v>
      </c>
      <c r="BH28" s="101"/>
      <c r="BI28" s="101"/>
      <c r="BJ28" s="101">
        <v>1</v>
      </c>
      <c r="BK28" s="101">
        <v>1</v>
      </c>
      <c r="BL28" s="101">
        <v>1</v>
      </c>
      <c r="BM28" s="101">
        <v>1</v>
      </c>
      <c r="BN28" s="101"/>
      <c r="BO28" s="101"/>
      <c r="BP28" s="101"/>
      <c r="BQ28" s="101"/>
      <c r="BR28" s="101"/>
      <c r="BS28" s="101"/>
      <c r="BT28" s="101">
        <v>2</v>
      </c>
      <c r="BU28" s="101">
        <v>1</v>
      </c>
      <c r="BV28" s="101">
        <v>1</v>
      </c>
      <c r="BW28" s="101">
        <v>0</v>
      </c>
      <c r="BX28" s="101">
        <v>1</v>
      </c>
      <c r="BY28" s="101">
        <v>0</v>
      </c>
      <c r="BZ28" s="101">
        <v>1</v>
      </c>
      <c r="CA28" s="101">
        <v>0</v>
      </c>
      <c r="CB28" s="102">
        <v>2</v>
      </c>
      <c r="CC28" s="102">
        <v>2</v>
      </c>
      <c r="CD28" s="102">
        <v>10</v>
      </c>
      <c r="CE28" s="102">
        <v>10</v>
      </c>
      <c r="CF28" s="102">
        <v>5</v>
      </c>
      <c r="CG28" s="102">
        <v>4</v>
      </c>
      <c r="CH28" s="102">
        <v>1</v>
      </c>
      <c r="CI28" s="102">
        <v>0</v>
      </c>
      <c r="CJ28" s="102"/>
      <c r="CK28" s="102"/>
      <c r="CL28" s="102">
        <v>5</v>
      </c>
      <c r="CM28" s="102">
        <v>1</v>
      </c>
      <c r="CN28" s="79">
        <f t="shared" si="3"/>
        <v>23</v>
      </c>
      <c r="CO28" s="79">
        <f t="shared" si="3"/>
        <v>17</v>
      </c>
      <c r="CP28" s="79">
        <f t="shared" si="10"/>
        <v>23</v>
      </c>
      <c r="CQ28" s="79">
        <f t="shared" si="4"/>
        <v>17</v>
      </c>
      <c r="CR28" s="103" t="str">
        <f t="shared" si="5"/>
        <v>Mire</v>
      </c>
      <c r="CS28" s="103" t="str">
        <f t="shared" si="6"/>
        <v>Mire</v>
      </c>
      <c r="CT28" s="103" t="str">
        <f t="shared" si="7"/>
        <v>Mire</v>
      </c>
      <c r="CU28" s="104" t="str">
        <f t="shared" si="8"/>
        <v>Mire</v>
      </c>
    </row>
    <row r="29" spans="1:99" ht="13.5" customHeight="1">
      <c r="A29" s="83" t="s">
        <v>77</v>
      </c>
      <c r="B29" s="35" t="s">
        <v>66</v>
      </c>
      <c r="C29" s="35"/>
      <c r="D29" s="35"/>
      <c r="E29" s="35" t="s">
        <v>259</v>
      </c>
      <c r="F29" s="77" t="s">
        <v>469</v>
      </c>
      <c r="G29" s="96" t="s">
        <v>758</v>
      </c>
      <c r="H29" s="39">
        <v>51</v>
      </c>
      <c r="I29" s="77" t="s">
        <v>759</v>
      </c>
      <c r="J29" s="77" t="s">
        <v>78</v>
      </c>
      <c r="K29" s="77" t="s">
        <v>78</v>
      </c>
      <c r="L29" s="77" t="s">
        <v>473</v>
      </c>
      <c r="M29" s="77" t="s">
        <v>476</v>
      </c>
      <c r="N29" s="35" t="s">
        <v>608</v>
      </c>
      <c r="O29" s="35" t="s">
        <v>609</v>
      </c>
      <c r="P29" s="35" t="s">
        <v>598</v>
      </c>
      <c r="Q29" s="35" t="s">
        <v>599</v>
      </c>
      <c r="R29" s="35" t="s">
        <v>600</v>
      </c>
      <c r="S29" s="35"/>
      <c r="T29" s="35" t="s">
        <v>601</v>
      </c>
      <c r="U29" s="97">
        <f t="shared" si="9"/>
        <v>24</v>
      </c>
      <c r="V29" s="97">
        <f t="shared" si="0"/>
        <v>18</v>
      </c>
      <c r="W29" s="98">
        <v>3</v>
      </c>
      <c r="X29" s="98">
        <v>1</v>
      </c>
      <c r="Y29" s="99"/>
      <c r="Z29" s="99"/>
      <c r="AA29" s="99"/>
      <c r="AB29" s="100"/>
      <c r="AC29" s="100"/>
      <c r="AD29" s="100"/>
      <c r="AE29" s="100"/>
      <c r="AF29" s="100">
        <v>11</v>
      </c>
      <c r="AG29" s="100">
        <v>11</v>
      </c>
      <c r="AH29" s="186">
        <f t="shared" si="1"/>
        <v>11</v>
      </c>
      <c r="AI29" s="186">
        <f t="shared" si="1"/>
        <v>11</v>
      </c>
      <c r="AJ29" s="99"/>
      <c r="AK29" s="99"/>
      <c r="AL29" s="99">
        <v>1</v>
      </c>
      <c r="AM29" s="99">
        <v>0</v>
      </c>
      <c r="AN29" s="99">
        <v>12</v>
      </c>
      <c r="AO29" s="99">
        <v>7</v>
      </c>
      <c r="AP29" s="188">
        <f t="shared" si="2"/>
        <v>13</v>
      </c>
      <c r="AQ29" s="188">
        <f t="shared" si="2"/>
        <v>7</v>
      </c>
      <c r="AR29" s="101"/>
      <c r="AS29" s="101"/>
      <c r="AT29" s="101"/>
      <c r="AU29" s="101"/>
      <c r="AV29" s="101">
        <v>2</v>
      </c>
      <c r="AW29" s="101">
        <v>2</v>
      </c>
      <c r="AX29" s="101">
        <v>1</v>
      </c>
      <c r="AY29" s="101">
        <v>1</v>
      </c>
      <c r="AZ29" s="101">
        <v>2</v>
      </c>
      <c r="BA29" s="101">
        <v>2</v>
      </c>
      <c r="BB29" s="101">
        <v>4</v>
      </c>
      <c r="BC29" s="101">
        <v>2</v>
      </c>
      <c r="BD29" s="101">
        <v>2</v>
      </c>
      <c r="BE29" s="101">
        <v>2</v>
      </c>
      <c r="BF29" s="101">
        <v>1</v>
      </c>
      <c r="BG29" s="101">
        <v>1</v>
      </c>
      <c r="BH29" s="101">
        <v>4</v>
      </c>
      <c r="BI29" s="101">
        <v>4</v>
      </c>
      <c r="BJ29" s="101"/>
      <c r="BK29" s="101"/>
      <c r="BL29" s="101">
        <v>1</v>
      </c>
      <c r="BM29" s="101">
        <v>1</v>
      </c>
      <c r="BN29" s="101">
        <v>2</v>
      </c>
      <c r="BO29" s="101">
        <v>1</v>
      </c>
      <c r="BP29" s="101"/>
      <c r="BQ29" s="101"/>
      <c r="BR29" s="101">
        <v>3</v>
      </c>
      <c r="BS29" s="101">
        <v>2</v>
      </c>
      <c r="BT29" s="101"/>
      <c r="BU29" s="101"/>
      <c r="BV29" s="101">
        <v>1</v>
      </c>
      <c r="BW29" s="101">
        <v>0</v>
      </c>
      <c r="BX29" s="101"/>
      <c r="BY29" s="101"/>
      <c r="BZ29" s="101">
        <v>1</v>
      </c>
      <c r="CA29" s="101">
        <v>0</v>
      </c>
      <c r="CB29" s="102">
        <v>1</v>
      </c>
      <c r="CC29" s="102">
        <v>1</v>
      </c>
      <c r="CD29" s="102">
        <v>6</v>
      </c>
      <c r="CE29" s="102">
        <v>6</v>
      </c>
      <c r="CF29" s="102">
        <v>2</v>
      </c>
      <c r="CG29" s="102">
        <v>2</v>
      </c>
      <c r="CH29" s="102">
        <v>2</v>
      </c>
      <c r="CI29" s="102">
        <v>2</v>
      </c>
      <c r="CJ29" s="102">
        <v>1</v>
      </c>
      <c r="CK29" s="102">
        <v>0</v>
      </c>
      <c r="CL29" s="102">
        <v>12</v>
      </c>
      <c r="CM29" s="102">
        <v>7</v>
      </c>
      <c r="CN29" s="79">
        <f aca="true" t="shared" si="11" ref="CN29:CO92">AH29+AP29</f>
        <v>24</v>
      </c>
      <c r="CO29" s="79">
        <f t="shared" si="11"/>
        <v>18</v>
      </c>
      <c r="CP29" s="79">
        <f t="shared" si="10"/>
        <v>24</v>
      </c>
      <c r="CQ29" s="79">
        <f t="shared" si="4"/>
        <v>18</v>
      </c>
      <c r="CR29" s="103" t="str">
        <f t="shared" si="5"/>
        <v>Mire</v>
      </c>
      <c r="CS29" s="103" t="str">
        <f t="shared" si="6"/>
        <v>Mire</v>
      </c>
      <c r="CT29" s="103" t="str">
        <f t="shared" si="7"/>
        <v>Mire</v>
      </c>
      <c r="CU29" s="104" t="str">
        <f t="shared" si="8"/>
        <v>Mire</v>
      </c>
    </row>
    <row r="30" spans="1:99" ht="13.5" customHeight="1">
      <c r="A30" s="83" t="s">
        <v>77</v>
      </c>
      <c r="B30" s="35" t="s">
        <v>66</v>
      </c>
      <c r="C30" s="35"/>
      <c r="D30" s="35"/>
      <c r="E30" s="35" t="s">
        <v>260</v>
      </c>
      <c r="F30" s="77" t="s">
        <v>399</v>
      </c>
      <c r="G30" s="96" t="s">
        <v>758</v>
      </c>
      <c r="H30" s="39">
        <v>62</v>
      </c>
      <c r="I30" s="77" t="s">
        <v>759</v>
      </c>
      <c r="J30" s="77" t="s">
        <v>78</v>
      </c>
      <c r="K30" s="77" t="s">
        <v>78</v>
      </c>
      <c r="L30" s="77" t="s">
        <v>473</v>
      </c>
      <c r="M30" s="77" t="s">
        <v>477</v>
      </c>
      <c r="N30" s="35" t="s">
        <v>608</v>
      </c>
      <c r="O30" s="35" t="s">
        <v>609</v>
      </c>
      <c r="P30" s="35" t="s">
        <v>598</v>
      </c>
      <c r="Q30" s="35" t="s">
        <v>599</v>
      </c>
      <c r="R30" s="35" t="s">
        <v>600</v>
      </c>
      <c r="S30" s="35" t="s">
        <v>610</v>
      </c>
      <c r="T30" s="35" t="s">
        <v>601</v>
      </c>
      <c r="U30" s="97">
        <f t="shared" si="9"/>
        <v>19</v>
      </c>
      <c r="V30" s="97">
        <f t="shared" si="0"/>
        <v>15</v>
      </c>
      <c r="W30" s="98">
        <v>2</v>
      </c>
      <c r="X30" s="98">
        <v>0</v>
      </c>
      <c r="Y30" s="99"/>
      <c r="Z30" s="99"/>
      <c r="AA30" s="99"/>
      <c r="AB30" s="100"/>
      <c r="AC30" s="100"/>
      <c r="AD30" s="100">
        <v>2</v>
      </c>
      <c r="AE30" s="100">
        <v>2</v>
      </c>
      <c r="AF30" s="100">
        <v>6</v>
      </c>
      <c r="AG30" s="100">
        <v>6</v>
      </c>
      <c r="AH30" s="186">
        <f t="shared" si="1"/>
        <v>8</v>
      </c>
      <c r="AI30" s="186">
        <f t="shared" si="1"/>
        <v>8</v>
      </c>
      <c r="AJ30" s="99"/>
      <c r="AK30" s="99"/>
      <c r="AL30" s="99">
        <v>2</v>
      </c>
      <c r="AM30" s="99">
        <v>2</v>
      </c>
      <c r="AN30" s="99">
        <v>9</v>
      </c>
      <c r="AO30" s="99">
        <v>5</v>
      </c>
      <c r="AP30" s="188">
        <f t="shared" si="2"/>
        <v>11</v>
      </c>
      <c r="AQ30" s="188">
        <f t="shared" si="2"/>
        <v>7</v>
      </c>
      <c r="AR30" s="101"/>
      <c r="AS30" s="101"/>
      <c r="AT30" s="101"/>
      <c r="AU30" s="101"/>
      <c r="AV30" s="101">
        <v>1</v>
      </c>
      <c r="AW30" s="101">
        <v>1</v>
      </c>
      <c r="AX30" s="101">
        <v>2</v>
      </c>
      <c r="AY30" s="101">
        <v>2</v>
      </c>
      <c r="AZ30" s="101">
        <v>2</v>
      </c>
      <c r="BA30" s="101">
        <v>2</v>
      </c>
      <c r="BB30" s="101">
        <v>1</v>
      </c>
      <c r="BC30" s="101">
        <v>0</v>
      </c>
      <c r="BD30" s="101">
        <v>2</v>
      </c>
      <c r="BE30" s="101">
        <v>2</v>
      </c>
      <c r="BF30" s="101">
        <v>2</v>
      </c>
      <c r="BG30" s="101">
        <v>1</v>
      </c>
      <c r="BH30" s="101">
        <v>1</v>
      </c>
      <c r="BI30" s="101">
        <v>1</v>
      </c>
      <c r="BJ30" s="101">
        <v>1</v>
      </c>
      <c r="BK30" s="101">
        <v>1</v>
      </c>
      <c r="BL30" s="101">
        <v>1</v>
      </c>
      <c r="BM30" s="101">
        <v>1</v>
      </c>
      <c r="BN30" s="101">
        <v>1</v>
      </c>
      <c r="BO30" s="101">
        <v>1</v>
      </c>
      <c r="BP30" s="101">
        <v>1</v>
      </c>
      <c r="BQ30" s="101">
        <v>1</v>
      </c>
      <c r="BR30" s="101"/>
      <c r="BS30" s="101"/>
      <c r="BT30" s="101"/>
      <c r="BU30" s="101"/>
      <c r="BV30" s="101">
        <v>2</v>
      </c>
      <c r="BW30" s="101">
        <v>1</v>
      </c>
      <c r="BX30" s="101"/>
      <c r="BY30" s="101"/>
      <c r="BZ30" s="101">
        <v>2</v>
      </c>
      <c r="CA30" s="101">
        <v>1</v>
      </c>
      <c r="CB30" s="102">
        <v>3</v>
      </c>
      <c r="CC30" s="102">
        <v>3</v>
      </c>
      <c r="CD30" s="102">
        <v>4</v>
      </c>
      <c r="CE30" s="102">
        <v>3</v>
      </c>
      <c r="CF30" s="102">
        <v>2</v>
      </c>
      <c r="CG30" s="102">
        <v>2</v>
      </c>
      <c r="CH30" s="102">
        <v>3</v>
      </c>
      <c r="CI30" s="102">
        <v>2</v>
      </c>
      <c r="CJ30" s="102">
        <v>2</v>
      </c>
      <c r="CK30" s="102">
        <v>2</v>
      </c>
      <c r="CL30" s="102">
        <v>5</v>
      </c>
      <c r="CM30" s="102">
        <v>3</v>
      </c>
      <c r="CN30" s="79">
        <f t="shared" si="11"/>
        <v>19</v>
      </c>
      <c r="CO30" s="79">
        <f t="shared" si="11"/>
        <v>15</v>
      </c>
      <c r="CP30" s="79">
        <f t="shared" si="10"/>
        <v>19</v>
      </c>
      <c r="CQ30" s="79">
        <f t="shared" si="4"/>
        <v>15</v>
      </c>
      <c r="CR30" s="103" t="str">
        <f t="shared" si="5"/>
        <v>Mire</v>
      </c>
      <c r="CS30" s="103" t="str">
        <f t="shared" si="6"/>
        <v>Mire</v>
      </c>
      <c r="CT30" s="103" t="str">
        <f t="shared" si="7"/>
        <v>Mire</v>
      </c>
      <c r="CU30" s="104" t="str">
        <f t="shared" si="8"/>
        <v>Mire</v>
      </c>
    </row>
    <row r="31" spans="1:99" ht="13.5" customHeight="1">
      <c r="A31" s="83" t="s">
        <v>77</v>
      </c>
      <c r="B31" s="35" t="s">
        <v>66</v>
      </c>
      <c r="C31" s="35"/>
      <c r="D31" s="35"/>
      <c r="E31" s="35" t="s">
        <v>261</v>
      </c>
      <c r="F31" s="77" t="s">
        <v>400</v>
      </c>
      <c r="G31" s="96" t="s">
        <v>758</v>
      </c>
      <c r="H31" s="39">
        <v>57</v>
      </c>
      <c r="I31" s="77" t="s">
        <v>759</v>
      </c>
      <c r="J31" s="77" t="s">
        <v>78</v>
      </c>
      <c r="K31" s="77" t="s">
        <v>78</v>
      </c>
      <c r="L31" s="77" t="s">
        <v>473</v>
      </c>
      <c r="M31" s="77" t="s">
        <v>478</v>
      </c>
      <c r="N31" s="35" t="s">
        <v>608</v>
      </c>
      <c r="O31" s="35" t="s">
        <v>609</v>
      </c>
      <c r="P31" s="35" t="s">
        <v>598</v>
      </c>
      <c r="Q31" s="35" t="s">
        <v>599</v>
      </c>
      <c r="R31" s="35" t="s">
        <v>600</v>
      </c>
      <c r="S31" s="35"/>
      <c r="T31" s="35" t="s">
        <v>601</v>
      </c>
      <c r="U31" s="97">
        <f t="shared" si="9"/>
        <v>24</v>
      </c>
      <c r="V31" s="97">
        <f t="shared" si="0"/>
        <v>18</v>
      </c>
      <c r="W31" s="98">
        <v>2</v>
      </c>
      <c r="X31" s="98">
        <v>0</v>
      </c>
      <c r="Y31" s="99"/>
      <c r="Z31" s="99"/>
      <c r="AA31" s="99"/>
      <c r="AB31" s="100"/>
      <c r="AC31" s="100"/>
      <c r="AD31" s="100">
        <v>4</v>
      </c>
      <c r="AE31" s="100">
        <v>4</v>
      </c>
      <c r="AF31" s="100">
        <v>9</v>
      </c>
      <c r="AG31" s="100">
        <v>8</v>
      </c>
      <c r="AH31" s="186">
        <f t="shared" si="1"/>
        <v>13</v>
      </c>
      <c r="AI31" s="186">
        <f t="shared" si="1"/>
        <v>12</v>
      </c>
      <c r="AJ31" s="99"/>
      <c r="AK31" s="99"/>
      <c r="AL31" s="99"/>
      <c r="AM31" s="99"/>
      <c r="AN31" s="99">
        <v>11</v>
      </c>
      <c r="AO31" s="99">
        <v>6</v>
      </c>
      <c r="AP31" s="188">
        <f t="shared" si="2"/>
        <v>11</v>
      </c>
      <c r="AQ31" s="188">
        <f t="shared" si="2"/>
        <v>6</v>
      </c>
      <c r="AR31" s="101"/>
      <c r="AS31" s="101"/>
      <c r="AT31" s="101"/>
      <c r="AU31" s="101"/>
      <c r="AV31" s="101">
        <v>3</v>
      </c>
      <c r="AW31" s="101">
        <v>3</v>
      </c>
      <c r="AX31" s="101">
        <v>2</v>
      </c>
      <c r="AY31" s="101">
        <v>2</v>
      </c>
      <c r="AZ31" s="101">
        <v>2</v>
      </c>
      <c r="BA31" s="101">
        <v>2</v>
      </c>
      <c r="BB31" s="101">
        <v>2</v>
      </c>
      <c r="BC31" s="101">
        <v>2</v>
      </c>
      <c r="BD31" s="101">
        <v>1</v>
      </c>
      <c r="BE31" s="101">
        <v>1</v>
      </c>
      <c r="BF31" s="101">
        <v>1</v>
      </c>
      <c r="BG31" s="101">
        <v>1</v>
      </c>
      <c r="BH31" s="101">
        <v>1</v>
      </c>
      <c r="BI31" s="101">
        <v>0</v>
      </c>
      <c r="BJ31" s="101">
        <v>2</v>
      </c>
      <c r="BK31" s="101">
        <v>1</v>
      </c>
      <c r="BL31" s="101">
        <v>3</v>
      </c>
      <c r="BM31" s="101">
        <v>3</v>
      </c>
      <c r="BN31" s="101"/>
      <c r="BO31" s="101"/>
      <c r="BP31" s="101">
        <v>3</v>
      </c>
      <c r="BQ31" s="101">
        <v>3</v>
      </c>
      <c r="BR31" s="101">
        <v>1</v>
      </c>
      <c r="BS31" s="101">
        <v>0</v>
      </c>
      <c r="BT31" s="101"/>
      <c r="BU31" s="101"/>
      <c r="BV31" s="101">
        <v>3</v>
      </c>
      <c r="BW31" s="101">
        <v>0</v>
      </c>
      <c r="BX31" s="101"/>
      <c r="BY31" s="101"/>
      <c r="BZ31" s="101"/>
      <c r="CA31" s="101"/>
      <c r="CB31" s="102">
        <v>6</v>
      </c>
      <c r="CC31" s="102">
        <v>6</v>
      </c>
      <c r="CD31" s="102">
        <v>4</v>
      </c>
      <c r="CE31" s="102">
        <v>4</v>
      </c>
      <c r="CF31" s="102">
        <v>2</v>
      </c>
      <c r="CG31" s="102">
        <v>2</v>
      </c>
      <c r="CH31" s="102">
        <v>1</v>
      </c>
      <c r="CI31" s="102">
        <v>0</v>
      </c>
      <c r="CJ31" s="102">
        <v>1</v>
      </c>
      <c r="CK31" s="102">
        <v>0</v>
      </c>
      <c r="CL31" s="102">
        <v>10</v>
      </c>
      <c r="CM31" s="102">
        <v>6</v>
      </c>
      <c r="CN31" s="79">
        <f t="shared" si="11"/>
        <v>24</v>
      </c>
      <c r="CO31" s="79">
        <f t="shared" si="11"/>
        <v>18</v>
      </c>
      <c r="CP31" s="79">
        <f t="shared" si="10"/>
        <v>24</v>
      </c>
      <c r="CQ31" s="79">
        <f t="shared" si="4"/>
        <v>18</v>
      </c>
      <c r="CR31" s="103" t="str">
        <f t="shared" si="5"/>
        <v>Mire</v>
      </c>
      <c r="CS31" s="103" t="str">
        <f t="shared" si="6"/>
        <v>Mire</v>
      </c>
      <c r="CT31" s="103" t="str">
        <f t="shared" si="7"/>
        <v>Mire</v>
      </c>
      <c r="CU31" s="104" t="str">
        <f t="shared" si="8"/>
        <v>Mire</v>
      </c>
    </row>
    <row r="32" spans="1:99" ht="13.5" customHeight="1">
      <c r="A32" s="83" t="s">
        <v>77</v>
      </c>
      <c r="B32" s="35" t="s">
        <v>66</v>
      </c>
      <c r="C32" s="35"/>
      <c r="D32" s="35"/>
      <c r="E32" s="35" t="s">
        <v>262</v>
      </c>
      <c r="F32" s="77" t="s">
        <v>401</v>
      </c>
      <c r="G32" s="96" t="s">
        <v>760</v>
      </c>
      <c r="H32" s="39">
        <v>37</v>
      </c>
      <c r="I32" s="77" t="s">
        <v>759</v>
      </c>
      <c r="J32" s="77" t="s">
        <v>78</v>
      </c>
      <c r="K32" s="77" t="s">
        <v>78</v>
      </c>
      <c r="L32" s="77" t="s">
        <v>473</v>
      </c>
      <c r="M32" s="77" t="s">
        <v>479</v>
      </c>
      <c r="N32" s="35" t="s">
        <v>608</v>
      </c>
      <c r="O32" s="35" t="s">
        <v>609</v>
      </c>
      <c r="P32" s="35" t="s">
        <v>598</v>
      </c>
      <c r="Q32" s="35" t="s">
        <v>599</v>
      </c>
      <c r="R32" s="35" t="s">
        <v>600</v>
      </c>
      <c r="S32" s="35"/>
      <c r="T32" s="35" t="s">
        <v>601</v>
      </c>
      <c r="U32" s="97">
        <f t="shared" si="9"/>
        <v>22</v>
      </c>
      <c r="V32" s="97">
        <f t="shared" si="0"/>
        <v>18</v>
      </c>
      <c r="W32" s="98">
        <v>2</v>
      </c>
      <c r="X32" s="98">
        <v>2</v>
      </c>
      <c r="Y32" s="99"/>
      <c r="Z32" s="99"/>
      <c r="AA32" s="99"/>
      <c r="AB32" s="100"/>
      <c r="AC32" s="100"/>
      <c r="AD32" s="100">
        <v>3</v>
      </c>
      <c r="AE32" s="100">
        <v>2</v>
      </c>
      <c r="AF32" s="100">
        <v>7</v>
      </c>
      <c r="AG32" s="100">
        <v>7</v>
      </c>
      <c r="AH32" s="186">
        <f t="shared" si="1"/>
        <v>10</v>
      </c>
      <c r="AI32" s="186">
        <f t="shared" si="1"/>
        <v>9</v>
      </c>
      <c r="AJ32" s="99">
        <v>1</v>
      </c>
      <c r="AK32" s="99">
        <v>1</v>
      </c>
      <c r="AL32" s="99"/>
      <c r="AM32" s="99"/>
      <c r="AN32" s="99">
        <v>11</v>
      </c>
      <c r="AO32" s="99">
        <v>8</v>
      </c>
      <c r="AP32" s="188">
        <f t="shared" si="2"/>
        <v>12</v>
      </c>
      <c r="AQ32" s="188">
        <f t="shared" si="2"/>
        <v>9</v>
      </c>
      <c r="AR32" s="101"/>
      <c r="AS32" s="101"/>
      <c r="AT32" s="101"/>
      <c r="AU32" s="101"/>
      <c r="AV32" s="101">
        <v>2</v>
      </c>
      <c r="AW32" s="101">
        <v>2</v>
      </c>
      <c r="AX32" s="101">
        <v>1</v>
      </c>
      <c r="AY32" s="101">
        <v>1</v>
      </c>
      <c r="AZ32" s="101">
        <v>1</v>
      </c>
      <c r="BA32" s="101">
        <v>1</v>
      </c>
      <c r="BB32" s="101">
        <v>2</v>
      </c>
      <c r="BC32" s="101">
        <v>2</v>
      </c>
      <c r="BD32" s="101">
        <v>2</v>
      </c>
      <c r="BE32" s="101">
        <v>2</v>
      </c>
      <c r="BF32" s="101">
        <v>3</v>
      </c>
      <c r="BG32" s="101">
        <v>3</v>
      </c>
      <c r="BH32" s="101">
        <v>2</v>
      </c>
      <c r="BI32" s="101">
        <v>2</v>
      </c>
      <c r="BJ32" s="101">
        <v>2</v>
      </c>
      <c r="BK32" s="101">
        <v>1</v>
      </c>
      <c r="BL32" s="101">
        <v>1</v>
      </c>
      <c r="BM32" s="101">
        <v>0</v>
      </c>
      <c r="BN32" s="101">
        <v>1</v>
      </c>
      <c r="BO32" s="101">
        <v>1</v>
      </c>
      <c r="BP32" s="101">
        <v>2</v>
      </c>
      <c r="BQ32" s="101">
        <v>2</v>
      </c>
      <c r="BR32" s="101"/>
      <c r="BS32" s="101"/>
      <c r="BT32" s="101"/>
      <c r="BU32" s="101"/>
      <c r="BV32" s="101">
        <v>1</v>
      </c>
      <c r="BW32" s="101">
        <v>1</v>
      </c>
      <c r="BX32" s="101"/>
      <c r="BY32" s="101"/>
      <c r="BZ32" s="101">
        <v>2</v>
      </c>
      <c r="CA32" s="101">
        <v>0</v>
      </c>
      <c r="CB32" s="102">
        <v>1</v>
      </c>
      <c r="CC32" s="102">
        <v>1</v>
      </c>
      <c r="CD32" s="102">
        <v>7</v>
      </c>
      <c r="CE32" s="102">
        <v>6</v>
      </c>
      <c r="CF32" s="102">
        <v>5</v>
      </c>
      <c r="CG32" s="102">
        <v>5</v>
      </c>
      <c r="CH32" s="102">
        <v>2</v>
      </c>
      <c r="CI32" s="102">
        <v>2</v>
      </c>
      <c r="CJ32" s="102">
        <v>1</v>
      </c>
      <c r="CK32" s="102">
        <v>1</v>
      </c>
      <c r="CL32" s="102">
        <v>6</v>
      </c>
      <c r="CM32" s="102">
        <v>3</v>
      </c>
      <c r="CN32" s="79">
        <f t="shared" si="11"/>
        <v>22</v>
      </c>
      <c r="CO32" s="79">
        <f t="shared" si="11"/>
        <v>18</v>
      </c>
      <c r="CP32" s="79">
        <f t="shared" si="10"/>
        <v>22</v>
      </c>
      <c r="CQ32" s="79">
        <f t="shared" si="4"/>
        <v>18</v>
      </c>
      <c r="CR32" s="103" t="str">
        <f t="shared" si="5"/>
        <v>Mire</v>
      </c>
      <c r="CS32" s="103" t="str">
        <f t="shared" si="6"/>
        <v>Mire</v>
      </c>
      <c r="CT32" s="103" t="str">
        <f t="shared" si="7"/>
        <v>Mire</v>
      </c>
      <c r="CU32" s="104" t="str">
        <f t="shared" si="8"/>
        <v>Mire</v>
      </c>
    </row>
    <row r="33" spans="1:99" ht="13.5" customHeight="1">
      <c r="A33" s="83" t="s">
        <v>77</v>
      </c>
      <c r="B33" s="35" t="s">
        <v>66</v>
      </c>
      <c r="C33" s="35"/>
      <c r="D33" s="35"/>
      <c r="E33" s="35" t="s">
        <v>263</v>
      </c>
      <c r="F33" s="77" t="s">
        <v>402</v>
      </c>
      <c r="G33" s="96" t="s">
        <v>758</v>
      </c>
      <c r="H33" s="39">
        <v>50</v>
      </c>
      <c r="I33" s="77" t="s">
        <v>759</v>
      </c>
      <c r="J33" s="77" t="s">
        <v>78</v>
      </c>
      <c r="K33" s="77" t="s">
        <v>78</v>
      </c>
      <c r="L33" s="77" t="s">
        <v>473</v>
      </c>
      <c r="M33" s="77" t="s">
        <v>480</v>
      </c>
      <c r="N33" s="35" t="s">
        <v>608</v>
      </c>
      <c r="O33" s="35" t="s">
        <v>609</v>
      </c>
      <c r="P33" s="35" t="s">
        <v>598</v>
      </c>
      <c r="Q33" s="35" t="s">
        <v>599</v>
      </c>
      <c r="R33" s="35" t="s">
        <v>600</v>
      </c>
      <c r="S33" s="35"/>
      <c r="T33" s="35" t="s">
        <v>601</v>
      </c>
      <c r="U33" s="97">
        <f t="shared" si="9"/>
        <v>7</v>
      </c>
      <c r="V33" s="97">
        <f t="shared" si="0"/>
        <v>6</v>
      </c>
      <c r="W33" s="98">
        <v>1</v>
      </c>
      <c r="X33" s="98">
        <v>0</v>
      </c>
      <c r="Y33" s="99"/>
      <c r="Z33" s="99"/>
      <c r="AA33" s="99"/>
      <c r="AB33" s="100"/>
      <c r="AC33" s="100"/>
      <c r="AD33" s="100">
        <v>1</v>
      </c>
      <c r="AE33" s="100">
        <v>1</v>
      </c>
      <c r="AF33" s="100">
        <v>2</v>
      </c>
      <c r="AG33" s="100">
        <v>2</v>
      </c>
      <c r="AH33" s="186">
        <f t="shared" si="1"/>
        <v>3</v>
      </c>
      <c r="AI33" s="186">
        <f t="shared" si="1"/>
        <v>3</v>
      </c>
      <c r="AJ33" s="99"/>
      <c r="AK33" s="99"/>
      <c r="AL33" s="99"/>
      <c r="AM33" s="99"/>
      <c r="AN33" s="99">
        <v>4</v>
      </c>
      <c r="AO33" s="99">
        <v>3</v>
      </c>
      <c r="AP33" s="188">
        <f t="shared" si="2"/>
        <v>4</v>
      </c>
      <c r="AQ33" s="188">
        <f t="shared" si="2"/>
        <v>3</v>
      </c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>
        <v>1</v>
      </c>
      <c r="BE33" s="101">
        <v>1</v>
      </c>
      <c r="BF33" s="101">
        <v>3</v>
      </c>
      <c r="BG33" s="101">
        <v>3</v>
      </c>
      <c r="BH33" s="101"/>
      <c r="BI33" s="101"/>
      <c r="BJ33" s="101"/>
      <c r="BK33" s="101"/>
      <c r="BL33" s="101">
        <v>1</v>
      </c>
      <c r="BM33" s="101">
        <v>1</v>
      </c>
      <c r="BN33" s="101"/>
      <c r="BO33" s="101"/>
      <c r="BP33" s="101">
        <v>1</v>
      </c>
      <c r="BQ33" s="101">
        <v>1</v>
      </c>
      <c r="BR33" s="101">
        <v>1</v>
      </c>
      <c r="BS33" s="101">
        <v>0</v>
      </c>
      <c r="BT33" s="101"/>
      <c r="BU33" s="101"/>
      <c r="BV33" s="101"/>
      <c r="BW33" s="101"/>
      <c r="BX33" s="101"/>
      <c r="BY33" s="101"/>
      <c r="BZ33" s="101"/>
      <c r="CA33" s="101"/>
      <c r="CB33" s="102">
        <v>3</v>
      </c>
      <c r="CC33" s="102">
        <v>3</v>
      </c>
      <c r="CD33" s="102">
        <v>1</v>
      </c>
      <c r="CE33" s="102">
        <v>1</v>
      </c>
      <c r="CF33" s="102"/>
      <c r="CG33" s="102"/>
      <c r="CH33" s="102"/>
      <c r="CI33" s="102"/>
      <c r="CJ33" s="102"/>
      <c r="CK33" s="102"/>
      <c r="CL33" s="102">
        <v>3</v>
      </c>
      <c r="CM33" s="102">
        <v>2</v>
      </c>
      <c r="CN33" s="79">
        <f t="shared" si="11"/>
        <v>7</v>
      </c>
      <c r="CO33" s="79">
        <f t="shared" si="11"/>
        <v>6</v>
      </c>
      <c r="CP33" s="79">
        <f t="shared" si="10"/>
        <v>7</v>
      </c>
      <c r="CQ33" s="79">
        <f t="shared" si="4"/>
        <v>6</v>
      </c>
      <c r="CR33" s="103" t="str">
        <f t="shared" si="5"/>
        <v>Mire</v>
      </c>
      <c r="CS33" s="103" t="str">
        <f t="shared" si="6"/>
        <v>Mire</v>
      </c>
      <c r="CT33" s="103" t="str">
        <f t="shared" si="7"/>
        <v>Mire</v>
      </c>
      <c r="CU33" s="104" t="str">
        <f t="shared" si="8"/>
        <v>Mire</v>
      </c>
    </row>
    <row r="34" spans="1:99" ht="13.5" customHeight="1">
      <c r="A34" s="83" t="s">
        <v>77</v>
      </c>
      <c r="B34" s="35" t="s">
        <v>66</v>
      </c>
      <c r="C34" s="35"/>
      <c r="D34" s="35"/>
      <c r="E34" s="35" t="s">
        <v>264</v>
      </c>
      <c r="F34" s="77" t="s">
        <v>403</v>
      </c>
      <c r="G34" s="96" t="s">
        <v>758</v>
      </c>
      <c r="H34" s="39">
        <v>43</v>
      </c>
      <c r="I34" s="77" t="s">
        <v>759</v>
      </c>
      <c r="J34" s="77" t="s">
        <v>78</v>
      </c>
      <c r="K34" s="77" t="s">
        <v>78</v>
      </c>
      <c r="L34" s="77" t="s">
        <v>473</v>
      </c>
      <c r="M34" s="77" t="s">
        <v>481</v>
      </c>
      <c r="N34" s="35" t="s">
        <v>608</v>
      </c>
      <c r="O34" s="35" t="s">
        <v>609</v>
      </c>
      <c r="P34" s="35" t="s">
        <v>598</v>
      </c>
      <c r="Q34" s="35" t="s">
        <v>599</v>
      </c>
      <c r="R34" s="35" t="s">
        <v>600</v>
      </c>
      <c r="S34" s="35"/>
      <c r="T34" s="35" t="s">
        <v>601</v>
      </c>
      <c r="U34" s="97">
        <f t="shared" si="9"/>
        <v>13</v>
      </c>
      <c r="V34" s="97">
        <f t="shared" si="0"/>
        <v>10</v>
      </c>
      <c r="W34" s="98">
        <v>1</v>
      </c>
      <c r="X34" s="98">
        <v>0</v>
      </c>
      <c r="Y34" s="99"/>
      <c r="Z34" s="99"/>
      <c r="AA34" s="99"/>
      <c r="AB34" s="100"/>
      <c r="AC34" s="100"/>
      <c r="AD34" s="100">
        <v>1</v>
      </c>
      <c r="AE34" s="100">
        <v>0</v>
      </c>
      <c r="AF34" s="100">
        <v>5</v>
      </c>
      <c r="AG34" s="100">
        <v>5</v>
      </c>
      <c r="AH34" s="186">
        <f t="shared" si="1"/>
        <v>6</v>
      </c>
      <c r="AI34" s="186">
        <f t="shared" si="1"/>
        <v>5</v>
      </c>
      <c r="AJ34" s="99"/>
      <c r="AK34" s="99"/>
      <c r="AL34" s="99"/>
      <c r="AM34" s="99"/>
      <c r="AN34" s="99">
        <v>7</v>
      </c>
      <c r="AO34" s="99">
        <v>5</v>
      </c>
      <c r="AP34" s="188">
        <f t="shared" si="2"/>
        <v>7</v>
      </c>
      <c r="AQ34" s="188">
        <f t="shared" si="2"/>
        <v>5</v>
      </c>
      <c r="AR34" s="101"/>
      <c r="AS34" s="101"/>
      <c r="AT34" s="101"/>
      <c r="AU34" s="101"/>
      <c r="AV34" s="101"/>
      <c r="AW34" s="101"/>
      <c r="AX34" s="101">
        <v>1</v>
      </c>
      <c r="AY34" s="101">
        <v>1</v>
      </c>
      <c r="AZ34" s="101">
        <v>1</v>
      </c>
      <c r="BA34" s="101">
        <v>1</v>
      </c>
      <c r="BB34" s="101">
        <v>2</v>
      </c>
      <c r="BC34" s="101">
        <v>2</v>
      </c>
      <c r="BD34" s="101">
        <v>2</v>
      </c>
      <c r="BE34" s="101">
        <v>2</v>
      </c>
      <c r="BF34" s="101">
        <v>2</v>
      </c>
      <c r="BG34" s="101">
        <v>2</v>
      </c>
      <c r="BH34" s="101">
        <v>2</v>
      </c>
      <c r="BI34" s="101">
        <v>2</v>
      </c>
      <c r="BJ34" s="101">
        <v>1</v>
      </c>
      <c r="BK34" s="101">
        <v>0</v>
      </c>
      <c r="BL34" s="101"/>
      <c r="BM34" s="101"/>
      <c r="BN34" s="101"/>
      <c r="BO34" s="101"/>
      <c r="BP34" s="101"/>
      <c r="BQ34" s="101"/>
      <c r="BR34" s="101"/>
      <c r="BS34" s="101"/>
      <c r="BT34" s="101">
        <v>1</v>
      </c>
      <c r="BU34" s="101">
        <v>0</v>
      </c>
      <c r="BV34" s="101"/>
      <c r="BW34" s="101"/>
      <c r="BX34" s="101"/>
      <c r="BY34" s="101"/>
      <c r="BZ34" s="101">
        <v>1</v>
      </c>
      <c r="CA34" s="101">
        <v>0</v>
      </c>
      <c r="CB34" s="102">
        <v>1</v>
      </c>
      <c r="CC34" s="102">
        <v>1</v>
      </c>
      <c r="CD34" s="102">
        <v>4</v>
      </c>
      <c r="CE34" s="102">
        <v>4</v>
      </c>
      <c r="CF34" s="102">
        <v>2</v>
      </c>
      <c r="CG34" s="102">
        <v>2</v>
      </c>
      <c r="CH34" s="102">
        <v>2</v>
      </c>
      <c r="CI34" s="102">
        <v>1</v>
      </c>
      <c r="CJ34" s="102">
        <v>2</v>
      </c>
      <c r="CK34" s="102">
        <v>2</v>
      </c>
      <c r="CL34" s="102">
        <v>2</v>
      </c>
      <c r="CM34" s="102">
        <v>0</v>
      </c>
      <c r="CN34" s="79">
        <f t="shared" si="11"/>
        <v>13</v>
      </c>
      <c r="CO34" s="79">
        <f t="shared" si="11"/>
        <v>10</v>
      </c>
      <c r="CP34" s="79">
        <f t="shared" si="10"/>
        <v>13</v>
      </c>
      <c r="CQ34" s="79">
        <f t="shared" si="4"/>
        <v>10</v>
      </c>
      <c r="CR34" s="103" t="str">
        <f t="shared" si="5"/>
        <v>Mire</v>
      </c>
      <c r="CS34" s="103" t="str">
        <f t="shared" si="6"/>
        <v>Mire</v>
      </c>
      <c r="CT34" s="103" t="str">
        <f t="shared" si="7"/>
        <v>Mire</v>
      </c>
      <c r="CU34" s="104" t="str">
        <f t="shared" si="8"/>
        <v>Mire</v>
      </c>
    </row>
    <row r="35" spans="1:99" ht="13.5" customHeight="1">
      <c r="A35" s="83" t="s">
        <v>77</v>
      </c>
      <c r="B35" s="35" t="s">
        <v>66</v>
      </c>
      <c r="C35" s="35"/>
      <c r="D35" s="35"/>
      <c r="E35" s="35" t="s">
        <v>265</v>
      </c>
      <c r="F35" s="77" t="s">
        <v>404</v>
      </c>
      <c r="G35" s="96" t="s">
        <v>758</v>
      </c>
      <c r="H35" s="39">
        <v>56</v>
      </c>
      <c r="I35" s="77" t="s">
        <v>759</v>
      </c>
      <c r="J35" s="77" t="s">
        <v>78</v>
      </c>
      <c r="K35" s="77" t="s">
        <v>78</v>
      </c>
      <c r="L35" s="77" t="s">
        <v>473</v>
      </c>
      <c r="M35" s="77" t="s">
        <v>482</v>
      </c>
      <c r="N35" s="35" t="s">
        <v>608</v>
      </c>
      <c r="O35" s="35" t="s">
        <v>609</v>
      </c>
      <c r="P35" s="35" t="s">
        <v>598</v>
      </c>
      <c r="Q35" s="35" t="s">
        <v>599</v>
      </c>
      <c r="R35" s="35" t="s">
        <v>600</v>
      </c>
      <c r="S35" s="35"/>
      <c r="T35" s="35" t="s">
        <v>601</v>
      </c>
      <c r="U35" s="97">
        <f t="shared" si="9"/>
        <v>10</v>
      </c>
      <c r="V35" s="97">
        <f t="shared" si="0"/>
        <v>5</v>
      </c>
      <c r="W35" s="98">
        <v>1</v>
      </c>
      <c r="X35" s="98">
        <v>0</v>
      </c>
      <c r="Y35" s="99"/>
      <c r="Z35" s="99"/>
      <c r="AA35" s="99"/>
      <c r="AB35" s="100"/>
      <c r="AC35" s="100"/>
      <c r="AD35" s="100">
        <v>1</v>
      </c>
      <c r="AE35" s="100">
        <v>1</v>
      </c>
      <c r="AF35" s="100">
        <v>3</v>
      </c>
      <c r="AG35" s="100">
        <v>3</v>
      </c>
      <c r="AH35" s="186">
        <f t="shared" si="1"/>
        <v>4</v>
      </c>
      <c r="AI35" s="186">
        <f t="shared" si="1"/>
        <v>4</v>
      </c>
      <c r="AJ35" s="99"/>
      <c r="AK35" s="99"/>
      <c r="AL35" s="99"/>
      <c r="AM35" s="99"/>
      <c r="AN35" s="99">
        <v>6</v>
      </c>
      <c r="AO35" s="99">
        <v>1</v>
      </c>
      <c r="AP35" s="188">
        <f t="shared" si="2"/>
        <v>6</v>
      </c>
      <c r="AQ35" s="188">
        <f t="shared" si="2"/>
        <v>1</v>
      </c>
      <c r="AR35" s="101"/>
      <c r="AS35" s="101"/>
      <c r="AT35" s="101">
        <v>1</v>
      </c>
      <c r="AU35" s="101">
        <v>0</v>
      </c>
      <c r="AV35" s="101">
        <v>2</v>
      </c>
      <c r="AW35" s="101">
        <v>2</v>
      </c>
      <c r="AX35" s="101"/>
      <c r="AY35" s="101"/>
      <c r="AZ35" s="101"/>
      <c r="BA35" s="101"/>
      <c r="BB35" s="101">
        <v>1</v>
      </c>
      <c r="BC35" s="101">
        <v>0</v>
      </c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>
        <v>2</v>
      </c>
      <c r="BQ35" s="101">
        <v>2</v>
      </c>
      <c r="BR35" s="101">
        <v>2</v>
      </c>
      <c r="BS35" s="101">
        <v>1</v>
      </c>
      <c r="BT35" s="101"/>
      <c r="BU35" s="101"/>
      <c r="BV35" s="101"/>
      <c r="BW35" s="101"/>
      <c r="BX35" s="101"/>
      <c r="BY35" s="101"/>
      <c r="BZ35" s="101">
        <v>2</v>
      </c>
      <c r="CA35" s="101">
        <v>0</v>
      </c>
      <c r="CB35" s="102">
        <v>2</v>
      </c>
      <c r="CC35" s="102">
        <v>2</v>
      </c>
      <c r="CD35" s="102">
        <v>2</v>
      </c>
      <c r="CE35" s="102">
        <v>1</v>
      </c>
      <c r="CF35" s="102"/>
      <c r="CG35" s="102"/>
      <c r="CH35" s="102"/>
      <c r="CI35" s="102"/>
      <c r="CJ35" s="102"/>
      <c r="CK35" s="102"/>
      <c r="CL35" s="102">
        <v>6</v>
      </c>
      <c r="CM35" s="102">
        <v>2</v>
      </c>
      <c r="CN35" s="79">
        <f t="shared" si="11"/>
        <v>10</v>
      </c>
      <c r="CO35" s="79">
        <f t="shared" si="11"/>
        <v>5</v>
      </c>
      <c r="CP35" s="79">
        <f t="shared" si="10"/>
        <v>10</v>
      </c>
      <c r="CQ35" s="79">
        <f t="shared" si="4"/>
        <v>5</v>
      </c>
      <c r="CR35" s="103" t="str">
        <f t="shared" si="5"/>
        <v>Mire</v>
      </c>
      <c r="CS35" s="103" t="str">
        <f t="shared" si="6"/>
        <v>Mire</v>
      </c>
      <c r="CT35" s="103" t="str">
        <f t="shared" si="7"/>
        <v>Mire</v>
      </c>
      <c r="CU35" s="104" t="str">
        <f t="shared" si="8"/>
        <v>Mire</v>
      </c>
    </row>
    <row r="36" spans="1:99" ht="13.5" customHeight="1">
      <c r="A36" s="83" t="s">
        <v>77</v>
      </c>
      <c r="B36" s="35" t="s">
        <v>66</v>
      </c>
      <c r="C36" s="35"/>
      <c r="D36" s="35"/>
      <c r="E36" s="35" t="s">
        <v>266</v>
      </c>
      <c r="F36" s="77" t="s">
        <v>405</v>
      </c>
      <c r="G36" s="96" t="s">
        <v>758</v>
      </c>
      <c r="H36" s="39">
        <v>58</v>
      </c>
      <c r="I36" s="77" t="s">
        <v>759</v>
      </c>
      <c r="J36" s="77" t="s">
        <v>78</v>
      </c>
      <c r="K36" s="77" t="s">
        <v>78</v>
      </c>
      <c r="L36" s="77" t="s">
        <v>483</v>
      </c>
      <c r="M36" s="77" t="s">
        <v>484</v>
      </c>
      <c r="N36" s="35" t="s">
        <v>608</v>
      </c>
      <c r="O36" s="35" t="s">
        <v>609</v>
      </c>
      <c r="P36" s="35" t="s">
        <v>598</v>
      </c>
      <c r="Q36" s="35" t="s">
        <v>599</v>
      </c>
      <c r="R36" s="35" t="s">
        <v>600</v>
      </c>
      <c r="S36" s="35"/>
      <c r="T36" s="35" t="s">
        <v>601</v>
      </c>
      <c r="U36" s="97">
        <f t="shared" si="9"/>
        <v>14</v>
      </c>
      <c r="V36" s="97">
        <f t="shared" si="0"/>
        <v>9</v>
      </c>
      <c r="W36" s="98">
        <v>1</v>
      </c>
      <c r="X36" s="98">
        <v>0</v>
      </c>
      <c r="Y36" s="99"/>
      <c r="Z36" s="99"/>
      <c r="AA36" s="99"/>
      <c r="AB36" s="100"/>
      <c r="AC36" s="100"/>
      <c r="AD36" s="100">
        <v>2</v>
      </c>
      <c r="AE36" s="100">
        <v>2</v>
      </c>
      <c r="AF36" s="100">
        <v>4</v>
      </c>
      <c r="AG36" s="100">
        <v>2</v>
      </c>
      <c r="AH36" s="186">
        <f t="shared" si="1"/>
        <v>6</v>
      </c>
      <c r="AI36" s="186">
        <f t="shared" si="1"/>
        <v>4</v>
      </c>
      <c r="AJ36" s="99"/>
      <c r="AK36" s="99"/>
      <c r="AL36" s="99"/>
      <c r="AM36" s="99"/>
      <c r="AN36" s="99">
        <v>8</v>
      </c>
      <c r="AO36" s="99">
        <v>5</v>
      </c>
      <c r="AP36" s="188">
        <f t="shared" si="2"/>
        <v>8</v>
      </c>
      <c r="AQ36" s="188">
        <f t="shared" si="2"/>
        <v>5</v>
      </c>
      <c r="AR36" s="101"/>
      <c r="AS36" s="101"/>
      <c r="AT36" s="101"/>
      <c r="AU36" s="101"/>
      <c r="AV36" s="101"/>
      <c r="AW36" s="101"/>
      <c r="AX36" s="101">
        <v>1</v>
      </c>
      <c r="AY36" s="101">
        <v>1</v>
      </c>
      <c r="AZ36" s="101">
        <v>1</v>
      </c>
      <c r="BA36" s="101">
        <v>1</v>
      </c>
      <c r="BB36" s="101">
        <v>1</v>
      </c>
      <c r="BC36" s="101">
        <v>0</v>
      </c>
      <c r="BD36" s="101">
        <v>1</v>
      </c>
      <c r="BE36" s="101">
        <v>0</v>
      </c>
      <c r="BF36" s="101">
        <v>1</v>
      </c>
      <c r="BG36" s="101">
        <v>1</v>
      </c>
      <c r="BH36" s="101">
        <v>1</v>
      </c>
      <c r="BI36" s="101">
        <v>0</v>
      </c>
      <c r="BJ36" s="101">
        <v>1</v>
      </c>
      <c r="BK36" s="101">
        <v>1</v>
      </c>
      <c r="BL36" s="101"/>
      <c r="BM36" s="101"/>
      <c r="BN36" s="101">
        <v>1</v>
      </c>
      <c r="BO36" s="101">
        <v>1</v>
      </c>
      <c r="BP36" s="101">
        <v>3</v>
      </c>
      <c r="BQ36" s="101">
        <v>3</v>
      </c>
      <c r="BR36" s="101"/>
      <c r="BS36" s="101"/>
      <c r="BT36" s="101"/>
      <c r="BU36" s="101"/>
      <c r="BV36" s="101">
        <v>2</v>
      </c>
      <c r="BW36" s="101">
        <v>1</v>
      </c>
      <c r="BX36" s="101"/>
      <c r="BY36" s="101"/>
      <c r="BZ36" s="101">
        <v>1</v>
      </c>
      <c r="CA36" s="101">
        <v>0</v>
      </c>
      <c r="CB36" s="102">
        <v>1</v>
      </c>
      <c r="CC36" s="102">
        <v>1</v>
      </c>
      <c r="CD36" s="102">
        <v>4</v>
      </c>
      <c r="CE36" s="102">
        <v>3</v>
      </c>
      <c r="CF36" s="102">
        <v>2</v>
      </c>
      <c r="CG36" s="102">
        <v>2</v>
      </c>
      <c r="CH36" s="102">
        <v>2</v>
      </c>
      <c r="CI36" s="102">
        <v>2</v>
      </c>
      <c r="CJ36" s="102"/>
      <c r="CK36" s="102"/>
      <c r="CL36" s="102">
        <v>5</v>
      </c>
      <c r="CM36" s="102">
        <v>1</v>
      </c>
      <c r="CN36" s="79">
        <f t="shared" si="11"/>
        <v>14</v>
      </c>
      <c r="CO36" s="79">
        <f t="shared" si="11"/>
        <v>9</v>
      </c>
      <c r="CP36" s="79">
        <f t="shared" si="10"/>
        <v>14</v>
      </c>
      <c r="CQ36" s="79">
        <f t="shared" si="4"/>
        <v>9</v>
      </c>
      <c r="CR36" s="103" t="str">
        <f t="shared" si="5"/>
        <v>Mire</v>
      </c>
      <c r="CS36" s="103" t="str">
        <f t="shared" si="6"/>
        <v>Mire</v>
      </c>
      <c r="CT36" s="103" t="str">
        <f t="shared" si="7"/>
        <v>Mire</v>
      </c>
      <c r="CU36" s="104" t="str">
        <f t="shared" si="8"/>
        <v>Mire</v>
      </c>
    </row>
    <row r="37" spans="1:99" ht="13.5" customHeight="1">
      <c r="A37" s="83" t="s">
        <v>77</v>
      </c>
      <c r="B37" s="35" t="s">
        <v>66</v>
      </c>
      <c r="C37" s="35"/>
      <c r="D37" s="35"/>
      <c r="E37" s="35" t="s">
        <v>267</v>
      </c>
      <c r="F37" s="77" t="s">
        <v>405</v>
      </c>
      <c r="G37" s="96" t="s">
        <v>758</v>
      </c>
      <c r="H37" s="39">
        <v>58</v>
      </c>
      <c r="I37" s="77" t="s">
        <v>759</v>
      </c>
      <c r="J37" s="77" t="s">
        <v>78</v>
      </c>
      <c r="K37" s="77" t="s">
        <v>78</v>
      </c>
      <c r="L37" s="77" t="s">
        <v>483</v>
      </c>
      <c r="M37" s="77" t="s">
        <v>485</v>
      </c>
      <c r="N37" s="35" t="s">
        <v>608</v>
      </c>
      <c r="O37" s="35" t="s">
        <v>609</v>
      </c>
      <c r="P37" s="35" t="s">
        <v>598</v>
      </c>
      <c r="Q37" s="35" t="s">
        <v>67</v>
      </c>
      <c r="R37" s="35" t="s">
        <v>604</v>
      </c>
      <c r="S37" s="35" t="s">
        <v>266</v>
      </c>
      <c r="T37" s="35" t="s">
        <v>601</v>
      </c>
      <c r="U37" s="97">
        <f t="shared" si="9"/>
        <v>1</v>
      </c>
      <c r="V37" s="97">
        <f t="shared" si="0"/>
        <v>1</v>
      </c>
      <c r="W37" s="98"/>
      <c r="X37" s="98"/>
      <c r="Y37" s="99"/>
      <c r="Z37" s="99"/>
      <c r="AA37" s="99"/>
      <c r="AB37" s="100"/>
      <c r="AC37" s="100"/>
      <c r="AD37" s="100">
        <v>1</v>
      </c>
      <c r="AE37" s="100">
        <v>1</v>
      </c>
      <c r="AF37" s="100"/>
      <c r="AG37" s="100"/>
      <c r="AH37" s="186">
        <f t="shared" si="1"/>
        <v>1</v>
      </c>
      <c r="AI37" s="186">
        <f t="shared" si="1"/>
        <v>1</v>
      </c>
      <c r="AJ37" s="99"/>
      <c r="AK37" s="99"/>
      <c r="AL37" s="99"/>
      <c r="AM37" s="99"/>
      <c r="AN37" s="99"/>
      <c r="AO37" s="99"/>
      <c r="AP37" s="188">
        <f t="shared" si="2"/>
        <v>0</v>
      </c>
      <c r="AQ37" s="188">
        <f t="shared" si="2"/>
        <v>0</v>
      </c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>
        <v>1</v>
      </c>
      <c r="BQ37" s="101">
        <v>1</v>
      </c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>
        <v>1</v>
      </c>
      <c r="CM37" s="102">
        <v>1</v>
      </c>
      <c r="CN37" s="79">
        <f t="shared" si="11"/>
        <v>1</v>
      </c>
      <c r="CO37" s="79">
        <f t="shared" si="11"/>
        <v>1</v>
      </c>
      <c r="CP37" s="79">
        <f t="shared" si="10"/>
        <v>1</v>
      </c>
      <c r="CQ37" s="79">
        <f t="shared" si="4"/>
        <v>1</v>
      </c>
      <c r="CR37" s="103" t="str">
        <f t="shared" si="5"/>
        <v>Mire</v>
      </c>
      <c r="CS37" s="103" t="str">
        <f t="shared" si="6"/>
        <v>Mire</v>
      </c>
      <c r="CT37" s="103" t="str">
        <f t="shared" si="7"/>
        <v>Mire</v>
      </c>
      <c r="CU37" s="104" t="str">
        <f t="shared" si="8"/>
        <v>Mire</v>
      </c>
    </row>
    <row r="38" spans="1:99" ht="13.5" customHeight="1">
      <c r="A38" s="83" t="s">
        <v>77</v>
      </c>
      <c r="B38" s="35" t="s">
        <v>66</v>
      </c>
      <c r="C38" s="35"/>
      <c r="D38" s="35"/>
      <c r="E38" s="35" t="s">
        <v>268</v>
      </c>
      <c r="F38" s="77" t="s">
        <v>406</v>
      </c>
      <c r="G38" s="96" t="s">
        <v>758</v>
      </c>
      <c r="H38" s="39">
        <v>43</v>
      </c>
      <c r="I38" s="77" t="s">
        <v>759</v>
      </c>
      <c r="J38" s="77" t="s">
        <v>78</v>
      </c>
      <c r="K38" s="77" t="s">
        <v>78</v>
      </c>
      <c r="L38" s="77" t="s">
        <v>483</v>
      </c>
      <c r="M38" s="77" t="s">
        <v>486</v>
      </c>
      <c r="N38" s="35" t="s">
        <v>608</v>
      </c>
      <c r="O38" s="35" t="s">
        <v>609</v>
      </c>
      <c r="P38" s="35" t="s">
        <v>598</v>
      </c>
      <c r="Q38" s="35" t="s">
        <v>599</v>
      </c>
      <c r="R38" s="35" t="s">
        <v>600</v>
      </c>
      <c r="S38" s="35"/>
      <c r="T38" s="35" t="s">
        <v>601</v>
      </c>
      <c r="U38" s="97">
        <f t="shared" si="9"/>
        <v>9</v>
      </c>
      <c r="V38" s="97">
        <f t="shared" si="0"/>
        <v>5</v>
      </c>
      <c r="W38" s="98">
        <v>1</v>
      </c>
      <c r="X38" s="98">
        <v>0</v>
      </c>
      <c r="Y38" s="99"/>
      <c r="Z38" s="99"/>
      <c r="AA38" s="99"/>
      <c r="AB38" s="100"/>
      <c r="AC38" s="100"/>
      <c r="AD38" s="100"/>
      <c r="AE38" s="100"/>
      <c r="AF38" s="100">
        <v>3</v>
      </c>
      <c r="AG38" s="100">
        <v>2</v>
      </c>
      <c r="AH38" s="186">
        <f t="shared" si="1"/>
        <v>3</v>
      </c>
      <c r="AI38" s="186">
        <f t="shared" si="1"/>
        <v>2</v>
      </c>
      <c r="AJ38" s="99"/>
      <c r="AK38" s="99"/>
      <c r="AL38" s="99"/>
      <c r="AM38" s="99"/>
      <c r="AN38" s="99">
        <v>6</v>
      </c>
      <c r="AO38" s="99">
        <v>3</v>
      </c>
      <c r="AP38" s="188">
        <f t="shared" si="2"/>
        <v>6</v>
      </c>
      <c r="AQ38" s="188">
        <f t="shared" si="2"/>
        <v>3</v>
      </c>
      <c r="AR38" s="101"/>
      <c r="AS38" s="101"/>
      <c r="AT38" s="101">
        <v>1</v>
      </c>
      <c r="AU38" s="101">
        <v>1</v>
      </c>
      <c r="AV38" s="101"/>
      <c r="AW38" s="101"/>
      <c r="AX38" s="101">
        <v>2</v>
      </c>
      <c r="AY38" s="101">
        <v>2</v>
      </c>
      <c r="AZ38" s="101">
        <v>1</v>
      </c>
      <c r="BA38" s="101">
        <v>1</v>
      </c>
      <c r="BB38" s="101"/>
      <c r="BC38" s="101"/>
      <c r="BD38" s="101">
        <v>2</v>
      </c>
      <c r="BE38" s="101">
        <v>1</v>
      </c>
      <c r="BF38" s="101"/>
      <c r="BG38" s="101"/>
      <c r="BH38" s="101"/>
      <c r="BI38" s="101"/>
      <c r="BJ38" s="101">
        <v>1</v>
      </c>
      <c r="BK38" s="101">
        <v>0</v>
      </c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>
        <v>2</v>
      </c>
      <c r="CA38" s="101">
        <v>0</v>
      </c>
      <c r="CB38" s="102">
        <v>3</v>
      </c>
      <c r="CC38" s="102">
        <v>3</v>
      </c>
      <c r="CD38" s="102">
        <v>1</v>
      </c>
      <c r="CE38" s="102">
        <v>1</v>
      </c>
      <c r="CF38" s="102">
        <v>2</v>
      </c>
      <c r="CG38" s="102">
        <v>1</v>
      </c>
      <c r="CH38" s="102">
        <v>1</v>
      </c>
      <c r="CI38" s="102">
        <v>0</v>
      </c>
      <c r="CJ38" s="102"/>
      <c r="CK38" s="102"/>
      <c r="CL38" s="102">
        <v>2</v>
      </c>
      <c r="CM38" s="102">
        <v>0</v>
      </c>
      <c r="CN38" s="79">
        <f t="shared" si="11"/>
        <v>9</v>
      </c>
      <c r="CO38" s="79">
        <f t="shared" si="11"/>
        <v>5</v>
      </c>
      <c r="CP38" s="79">
        <f t="shared" si="10"/>
        <v>9</v>
      </c>
      <c r="CQ38" s="79">
        <f t="shared" si="4"/>
        <v>5</v>
      </c>
      <c r="CR38" s="103" t="str">
        <f t="shared" si="5"/>
        <v>Mire</v>
      </c>
      <c r="CS38" s="103" t="str">
        <f t="shared" si="6"/>
        <v>Mire</v>
      </c>
      <c r="CT38" s="103" t="str">
        <f t="shared" si="7"/>
        <v>Mire</v>
      </c>
      <c r="CU38" s="104" t="str">
        <f t="shared" si="8"/>
        <v>Mire</v>
      </c>
    </row>
    <row r="39" spans="1:99" ht="13.5" customHeight="1">
      <c r="A39" s="83" t="s">
        <v>77</v>
      </c>
      <c r="B39" s="35" t="s">
        <v>66</v>
      </c>
      <c r="C39" s="35"/>
      <c r="D39" s="35"/>
      <c r="E39" s="35" t="s">
        <v>269</v>
      </c>
      <c r="F39" s="77" t="s">
        <v>406</v>
      </c>
      <c r="G39" s="96" t="s">
        <v>758</v>
      </c>
      <c r="H39" s="39">
        <v>43</v>
      </c>
      <c r="I39" s="77" t="s">
        <v>759</v>
      </c>
      <c r="J39" s="77" t="s">
        <v>78</v>
      </c>
      <c r="K39" s="77" t="s">
        <v>78</v>
      </c>
      <c r="L39" s="77" t="s">
        <v>483</v>
      </c>
      <c r="M39" s="77" t="s">
        <v>487</v>
      </c>
      <c r="N39" s="35" t="s">
        <v>608</v>
      </c>
      <c r="O39" s="35" t="s">
        <v>609</v>
      </c>
      <c r="P39" s="35" t="s">
        <v>598</v>
      </c>
      <c r="Q39" s="35" t="s">
        <v>599</v>
      </c>
      <c r="R39" s="35" t="s">
        <v>604</v>
      </c>
      <c r="S39" s="35" t="s">
        <v>268</v>
      </c>
      <c r="T39" s="35" t="s">
        <v>601</v>
      </c>
      <c r="U39" s="97">
        <f t="shared" si="9"/>
        <v>2</v>
      </c>
      <c r="V39" s="97">
        <f t="shared" si="0"/>
        <v>1</v>
      </c>
      <c r="W39" s="98"/>
      <c r="X39" s="98"/>
      <c r="Y39" s="99"/>
      <c r="Z39" s="99"/>
      <c r="AA39" s="99"/>
      <c r="AB39" s="100"/>
      <c r="AC39" s="100"/>
      <c r="AD39" s="100"/>
      <c r="AE39" s="100"/>
      <c r="AF39" s="100">
        <v>1</v>
      </c>
      <c r="AG39" s="100">
        <v>1</v>
      </c>
      <c r="AH39" s="186">
        <f t="shared" si="1"/>
        <v>1</v>
      </c>
      <c r="AI39" s="186">
        <f t="shared" si="1"/>
        <v>1</v>
      </c>
      <c r="AJ39" s="99"/>
      <c r="AK39" s="99"/>
      <c r="AL39" s="99"/>
      <c r="AM39" s="99"/>
      <c r="AN39" s="99">
        <v>1</v>
      </c>
      <c r="AO39" s="99">
        <v>0</v>
      </c>
      <c r="AP39" s="188">
        <f t="shared" si="2"/>
        <v>1</v>
      </c>
      <c r="AQ39" s="188">
        <f t="shared" si="2"/>
        <v>0</v>
      </c>
      <c r="AR39" s="101"/>
      <c r="AS39" s="101"/>
      <c r="AT39" s="101"/>
      <c r="AU39" s="101"/>
      <c r="AV39" s="101">
        <v>1</v>
      </c>
      <c r="AW39" s="101">
        <v>1</v>
      </c>
      <c r="AX39" s="101"/>
      <c r="AY39" s="101"/>
      <c r="AZ39" s="101"/>
      <c r="BA39" s="101"/>
      <c r="BB39" s="101">
        <v>1</v>
      </c>
      <c r="BC39" s="101">
        <v>0</v>
      </c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2"/>
      <c r="CD39" s="102">
        <v>2</v>
      </c>
      <c r="CE39" s="102">
        <v>1</v>
      </c>
      <c r="CF39" s="102"/>
      <c r="CG39" s="102"/>
      <c r="CH39" s="102"/>
      <c r="CI39" s="102"/>
      <c r="CJ39" s="102"/>
      <c r="CK39" s="102"/>
      <c r="CL39" s="102"/>
      <c r="CM39" s="102"/>
      <c r="CN39" s="79">
        <f t="shared" si="11"/>
        <v>2</v>
      </c>
      <c r="CO39" s="79">
        <f t="shared" si="11"/>
        <v>1</v>
      </c>
      <c r="CP39" s="79">
        <f t="shared" si="10"/>
        <v>2</v>
      </c>
      <c r="CQ39" s="79">
        <f t="shared" si="4"/>
        <v>1</v>
      </c>
      <c r="CR39" s="103" t="str">
        <f t="shared" si="5"/>
        <v>Mire</v>
      </c>
      <c r="CS39" s="103" t="str">
        <f t="shared" si="6"/>
        <v>Mire</v>
      </c>
      <c r="CT39" s="103" t="str">
        <f t="shared" si="7"/>
        <v>Mire</v>
      </c>
      <c r="CU39" s="104" t="str">
        <f t="shared" si="8"/>
        <v>Mire</v>
      </c>
    </row>
    <row r="40" spans="1:99" ht="13.5" customHeight="1">
      <c r="A40" s="83" t="s">
        <v>77</v>
      </c>
      <c r="B40" s="35" t="s">
        <v>66</v>
      </c>
      <c r="C40" s="35"/>
      <c r="D40" s="35"/>
      <c r="E40" s="35" t="s">
        <v>270</v>
      </c>
      <c r="F40" s="77" t="s">
        <v>406</v>
      </c>
      <c r="G40" s="96" t="s">
        <v>758</v>
      </c>
      <c r="H40" s="39">
        <v>43</v>
      </c>
      <c r="I40" s="77" t="s">
        <v>759</v>
      </c>
      <c r="J40" s="77" t="s">
        <v>78</v>
      </c>
      <c r="K40" s="77" t="s">
        <v>78</v>
      </c>
      <c r="L40" s="77" t="s">
        <v>483</v>
      </c>
      <c r="M40" s="77" t="s">
        <v>488</v>
      </c>
      <c r="N40" s="35" t="s">
        <v>608</v>
      </c>
      <c r="O40" s="35" t="s">
        <v>609</v>
      </c>
      <c r="P40" s="35" t="s">
        <v>598</v>
      </c>
      <c r="Q40" s="35" t="s">
        <v>67</v>
      </c>
      <c r="R40" s="35" t="s">
        <v>604</v>
      </c>
      <c r="S40" s="35" t="s">
        <v>268</v>
      </c>
      <c r="T40" s="35" t="s">
        <v>601</v>
      </c>
      <c r="U40" s="97">
        <f t="shared" si="9"/>
        <v>2</v>
      </c>
      <c r="V40" s="97">
        <f t="shared" si="0"/>
        <v>2</v>
      </c>
      <c r="W40" s="98"/>
      <c r="X40" s="98"/>
      <c r="Y40" s="99"/>
      <c r="Z40" s="99"/>
      <c r="AA40" s="99"/>
      <c r="AB40" s="100"/>
      <c r="AC40" s="100"/>
      <c r="AD40" s="100"/>
      <c r="AE40" s="100"/>
      <c r="AF40" s="100">
        <v>2</v>
      </c>
      <c r="AG40" s="100">
        <v>2</v>
      </c>
      <c r="AH40" s="186">
        <f t="shared" si="1"/>
        <v>2</v>
      </c>
      <c r="AI40" s="186">
        <f t="shared" si="1"/>
        <v>2</v>
      </c>
      <c r="AJ40" s="99"/>
      <c r="AK40" s="99"/>
      <c r="AL40" s="99"/>
      <c r="AM40" s="99"/>
      <c r="AN40" s="99"/>
      <c r="AO40" s="99"/>
      <c r="AP40" s="188">
        <f t="shared" si="2"/>
        <v>0</v>
      </c>
      <c r="AQ40" s="188">
        <f t="shared" si="2"/>
        <v>0</v>
      </c>
      <c r="AR40" s="101"/>
      <c r="AS40" s="101"/>
      <c r="AT40" s="101"/>
      <c r="AU40" s="101"/>
      <c r="AV40" s="101">
        <v>1</v>
      </c>
      <c r="AW40" s="101">
        <v>1</v>
      </c>
      <c r="AX40" s="101"/>
      <c r="AY40" s="101"/>
      <c r="AZ40" s="101">
        <v>1</v>
      </c>
      <c r="BA40" s="101">
        <v>1</v>
      </c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>
        <v>1</v>
      </c>
      <c r="CC40" s="102">
        <v>1</v>
      </c>
      <c r="CD40" s="102">
        <v>1</v>
      </c>
      <c r="CE40" s="102">
        <v>1</v>
      </c>
      <c r="CF40" s="102"/>
      <c r="CG40" s="102"/>
      <c r="CH40" s="102"/>
      <c r="CI40" s="102"/>
      <c r="CJ40" s="102"/>
      <c r="CK40" s="102"/>
      <c r="CL40" s="102"/>
      <c r="CM40" s="102"/>
      <c r="CN40" s="79">
        <f t="shared" si="11"/>
        <v>2</v>
      </c>
      <c r="CO40" s="79">
        <f t="shared" si="11"/>
        <v>2</v>
      </c>
      <c r="CP40" s="79">
        <f t="shared" si="10"/>
        <v>2</v>
      </c>
      <c r="CQ40" s="79">
        <f t="shared" si="4"/>
        <v>2</v>
      </c>
      <c r="CR40" s="103" t="str">
        <f t="shared" si="5"/>
        <v>Mire</v>
      </c>
      <c r="CS40" s="103" t="str">
        <f t="shared" si="6"/>
        <v>Mire</v>
      </c>
      <c r="CT40" s="103" t="str">
        <f t="shared" si="7"/>
        <v>Mire</v>
      </c>
      <c r="CU40" s="104" t="str">
        <f t="shared" si="8"/>
        <v>Mire</v>
      </c>
    </row>
    <row r="41" spans="1:99" ht="13.5" customHeight="1">
      <c r="A41" s="83" t="s">
        <v>77</v>
      </c>
      <c r="B41" s="35" t="s">
        <v>66</v>
      </c>
      <c r="C41" s="35"/>
      <c r="D41" s="35"/>
      <c r="E41" s="35" t="s">
        <v>271</v>
      </c>
      <c r="F41" s="77" t="s">
        <v>407</v>
      </c>
      <c r="G41" s="96" t="s">
        <v>758</v>
      </c>
      <c r="H41" s="39">
        <v>56</v>
      </c>
      <c r="I41" s="77" t="s">
        <v>759</v>
      </c>
      <c r="J41" s="77" t="s">
        <v>78</v>
      </c>
      <c r="K41" s="77" t="s">
        <v>78</v>
      </c>
      <c r="L41" s="77" t="s">
        <v>483</v>
      </c>
      <c r="M41" s="77" t="s">
        <v>489</v>
      </c>
      <c r="N41" s="35" t="s">
        <v>608</v>
      </c>
      <c r="O41" s="35" t="s">
        <v>609</v>
      </c>
      <c r="P41" s="35" t="s">
        <v>598</v>
      </c>
      <c r="Q41" s="35" t="s">
        <v>599</v>
      </c>
      <c r="R41" s="35" t="s">
        <v>600</v>
      </c>
      <c r="S41" s="35"/>
      <c r="T41" s="35" t="s">
        <v>601</v>
      </c>
      <c r="U41" s="97">
        <f t="shared" si="9"/>
        <v>5</v>
      </c>
      <c r="V41" s="97">
        <f t="shared" si="0"/>
        <v>4</v>
      </c>
      <c r="W41" s="98">
        <v>1</v>
      </c>
      <c r="X41" s="98">
        <v>0</v>
      </c>
      <c r="Y41" s="99"/>
      <c r="Z41" s="99"/>
      <c r="AA41" s="99"/>
      <c r="AB41" s="100"/>
      <c r="AC41" s="100"/>
      <c r="AD41" s="100"/>
      <c r="AE41" s="100"/>
      <c r="AF41" s="100">
        <v>2</v>
      </c>
      <c r="AG41" s="100">
        <v>2</v>
      </c>
      <c r="AH41" s="186">
        <f t="shared" si="1"/>
        <v>2</v>
      </c>
      <c r="AI41" s="186">
        <f t="shared" si="1"/>
        <v>2</v>
      </c>
      <c r="AJ41" s="99"/>
      <c r="AK41" s="99"/>
      <c r="AL41" s="99"/>
      <c r="AM41" s="99"/>
      <c r="AN41" s="99">
        <v>3</v>
      </c>
      <c r="AO41" s="99">
        <v>2</v>
      </c>
      <c r="AP41" s="188">
        <f t="shared" si="2"/>
        <v>3</v>
      </c>
      <c r="AQ41" s="188">
        <f t="shared" si="2"/>
        <v>2</v>
      </c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>
        <v>1</v>
      </c>
      <c r="BC41" s="101">
        <v>1</v>
      </c>
      <c r="BD41" s="101">
        <v>1</v>
      </c>
      <c r="BE41" s="101">
        <v>1</v>
      </c>
      <c r="BF41" s="101"/>
      <c r="BG41" s="101"/>
      <c r="BH41" s="101"/>
      <c r="BI41" s="101"/>
      <c r="BJ41" s="101"/>
      <c r="BK41" s="101"/>
      <c r="BL41" s="101"/>
      <c r="BM41" s="101"/>
      <c r="BN41" s="101">
        <v>1</v>
      </c>
      <c r="BO41" s="101">
        <v>1</v>
      </c>
      <c r="BP41" s="101">
        <v>1</v>
      </c>
      <c r="BQ41" s="101">
        <v>1</v>
      </c>
      <c r="BR41" s="101"/>
      <c r="BS41" s="101"/>
      <c r="BT41" s="101"/>
      <c r="BU41" s="101"/>
      <c r="BV41" s="101">
        <v>1</v>
      </c>
      <c r="BW41" s="101">
        <v>0</v>
      </c>
      <c r="BX41" s="101"/>
      <c r="BY41" s="101"/>
      <c r="BZ41" s="101"/>
      <c r="CA41" s="101"/>
      <c r="CB41" s="102"/>
      <c r="CC41" s="102"/>
      <c r="CD41" s="102">
        <v>1</v>
      </c>
      <c r="CE41" s="102">
        <v>1</v>
      </c>
      <c r="CF41" s="102">
        <v>1</v>
      </c>
      <c r="CG41" s="102">
        <v>1</v>
      </c>
      <c r="CH41" s="102">
        <v>2</v>
      </c>
      <c r="CI41" s="102">
        <v>2</v>
      </c>
      <c r="CJ41" s="102"/>
      <c r="CK41" s="102"/>
      <c r="CL41" s="102">
        <v>1</v>
      </c>
      <c r="CM41" s="102">
        <v>0</v>
      </c>
      <c r="CN41" s="79">
        <f t="shared" si="11"/>
        <v>5</v>
      </c>
      <c r="CO41" s="79">
        <f t="shared" si="11"/>
        <v>4</v>
      </c>
      <c r="CP41" s="79">
        <f t="shared" si="10"/>
        <v>5</v>
      </c>
      <c r="CQ41" s="79">
        <f t="shared" si="4"/>
        <v>4</v>
      </c>
      <c r="CR41" s="103" t="str">
        <f t="shared" si="5"/>
        <v>Mire</v>
      </c>
      <c r="CS41" s="103" t="str">
        <f t="shared" si="6"/>
        <v>Mire</v>
      </c>
      <c r="CT41" s="103" t="str">
        <f t="shared" si="7"/>
        <v>Mire</v>
      </c>
      <c r="CU41" s="104" t="str">
        <f t="shared" si="8"/>
        <v>Mire</v>
      </c>
    </row>
    <row r="42" spans="1:99" ht="13.5" customHeight="1">
      <c r="A42" s="83" t="s">
        <v>77</v>
      </c>
      <c r="B42" s="35" t="s">
        <v>66</v>
      </c>
      <c r="C42" s="35"/>
      <c r="D42" s="35"/>
      <c r="E42" s="77" t="s">
        <v>272</v>
      </c>
      <c r="F42" s="77" t="s">
        <v>407</v>
      </c>
      <c r="G42" s="96" t="s">
        <v>758</v>
      </c>
      <c r="H42" s="39">
        <v>56</v>
      </c>
      <c r="I42" s="77" t="s">
        <v>759</v>
      </c>
      <c r="J42" s="77" t="s">
        <v>78</v>
      </c>
      <c r="K42" s="77" t="s">
        <v>78</v>
      </c>
      <c r="L42" s="77" t="s">
        <v>483</v>
      </c>
      <c r="M42" s="77" t="s">
        <v>490</v>
      </c>
      <c r="N42" s="35" t="s">
        <v>608</v>
      </c>
      <c r="O42" s="35" t="s">
        <v>609</v>
      </c>
      <c r="P42" s="35" t="s">
        <v>598</v>
      </c>
      <c r="Q42" s="35" t="s">
        <v>599</v>
      </c>
      <c r="R42" s="35" t="s">
        <v>604</v>
      </c>
      <c r="S42" s="35" t="s">
        <v>271</v>
      </c>
      <c r="T42" s="35" t="s">
        <v>601</v>
      </c>
      <c r="U42" s="97">
        <f t="shared" si="9"/>
        <v>1</v>
      </c>
      <c r="V42" s="97">
        <f t="shared" si="0"/>
        <v>1</v>
      </c>
      <c r="W42" s="98"/>
      <c r="X42" s="98"/>
      <c r="Y42" s="99"/>
      <c r="Z42" s="99"/>
      <c r="AA42" s="99"/>
      <c r="AB42" s="100"/>
      <c r="AC42" s="100"/>
      <c r="AD42" s="100"/>
      <c r="AE42" s="100"/>
      <c r="AF42" s="100">
        <v>1</v>
      </c>
      <c r="AG42" s="100">
        <v>1</v>
      </c>
      <c r="AH42" s="186">
        <f t="shared" si="1"/>
        <v>1</v>
      </c>
      <c r="AI42" s="186">
        <f t="shared" si="1"/>
        <v>1</v>
      </c>
      <c r="AJ42" s="99"/>
      <c r="AK42" s="99"/>
      <c r="AL42" s="99"/>
      <c r="AM42" s="99"/>
      <c r="AN42" s="99"/>
      <c r="AO42" s="99"/>
      <c r="AP42" s="188">
        <f t="shared" si="2"/>
        <v>0</v>
      </c>
      <c r="AQ42" s="188">
        <f t="shared" si="2"/>
        <v>0</v>
      </c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>
        <v>1</v>
      </c>
      <c r="BI42" s="101">
        <v>1</v>
      </c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2"/>
      <c r="CD42" s="102">
        <v>1</v>
      </c>
      <c r="CE42" s="102">
        <v>1</v>
      </c>
      <c r="CF42" s="102"/>
      <c r="CG42" s="102"/>
      <c r="CH42" s="102"/>
      <c r="CI42" s="102"/>
      <c r="CJ42" s="102"/>
      <c r="CK42" s="102"/>
      <c r="CL42" s="102"/>
      <c r="CM42" s="102"/>
      <c r="CN42" s="79">
        <f t="shared" si="11"/>
        <v>1</v>
      </c>
      <c r="CO42" s="79">
        <f t="shared" si="11"/>
        <v>1</v>
      </c>
      <c r="CP42" s="79">
        <f t="shared" si="10"/>
        <v>1</v>
      </c>
      <c r="CQ42" s="79">
        <f t="shared" si="4"/>
        <v>1</v>
      </c>
      <c r="CR42" s="103" t="str">
        <f t="shared" si="5"/>
        <v>Mire</v>
      </c>
      <c r="CS42" s="103" t="str">
        <f t="shared" si="6"/>
        <v>Mire</v>
      </c>
      <c r="CT42" s="103" t="str">
        <f t="shared" si="7"/>
        <v>Mire</v>
      </c>
      <c r="CU42" s="104" t="str">
        <f t="shared" si="8"/>
        <v>Mire</v>
      </c>
    </row>
    <row r="43" spans="1:99" ht="13.5" customHeight="1">
      <c r="A43" s="83" t="s">
        <v>77</v>
      </c>
      <c r="B43" s="35" t="s">
        <v>66</v>
      </c>
      <c r="C43" s="35"/>
      <c r="D43" s="35"/>
      <c r="E43" s="35" t="s">
        <v>273</v>
      </c>
      <c r="F43" s="77" t="s">
        <v>408</v>
      </c>
      <c r="G43" s="96" t="s">
        <v>758</v>
      </c>
      <c r="H43" s="39">
        <v>54</v>
      </c>
      <c r="I43" s="77" t="s">
        <v>759</v>
      </c>
      <c r="J43" s="77" t="s">
        <v>78</v>
      </c>
      <c r="K43" s="77" t="s">
        <v>78</v>
      </c>
      <c r="L43" s="77" t="s">
        <v>483</v>
      </c>
      <c r="M43" s="77" t="s">
        <v>491</v>
      </c>
      <c r="N43" s="35" t="s">
        <v>608</v>
      </c>
      <c r="O43" s="35" t="s">
        <v>609</v>
      </c>
      <c r="P43" s="35" t="s">
        <v>598</v>
      </c>
      <c r="Q43" s="35" t="s">
        <v>599</v>
      </c>
      <c r="R43" s="35" t="s">
        <v>600</v>
      </c>
      <c r="S43" s="35"/>
      <c r="T43" s="35" t="s">
        <v>601</v>
      </c>
      <c r="U43" s="97">
        <f t="shared" si="9"/>
        <v>11</v>
      </c>
      <c r="V43" s="97">
        <f t="shared" si="0"/>
        <v>6</v>
      </c>
      <c r="W43" s="98">
        <v>1</v>
      </c>
      <c r="X43" s="98">
        <v>0</v>
      </c>
      <c r="Y43" s="99"/>
      <c r="Z43" s="99"/>
      <c r="AA43" s="99"/>
      <c r="AB43" s="100"/>
      <c r="AC43" s="100"/>
      <c r="AD43" s="100">
        <v>1</v>
      </c>
      <c r="AE43" s="100">
        <v>0</v>
      </c>
      <c r="AF43" s="100">
        <v>3</v>
      </c>
      <c r="AG43" s="100">
        <v>3</v>
      </c>
      <c r="AH43" s="186">
        <f t="shared" si="1"/>
        <v>4</v>
      </c>
      <c r="AI43" s="186">
        <f t="shared" si="1"/>
        <v>3</v>
      </c>
      <c r="AJ43" s="99">
        <v>1</v>
      </c>
      <c r="AK43" s="99">
        <v>1</v>
      </c>
      <c r="AL43" s="99"/>
      <c r="AM43" s="99"/>
      <c r="AN43" s="99">
        <v>6</v>
      </c>
      <c r="AO43" s="99">
        <v>2</v>
      </c>
      <c r="AP43" s="188">
        <f t="shared" si="2"/>
        <v>7</v>
      </c>
      <c r="AQ43" s="188">
        <f t="shared" si="2"/>
        <v>3</v>
      </c>
      <c r="AR43" s="101"/>
      <c r="AS43" s="101"/>
      <c r="AT43" s="101"/>
      <c r="AU43" s="101"/>
      <c r="AV43" s="101">
        <v>1</v>
      </c>
      <c r="AW43" s="101">
        <v>1</v>
      </c>
      <c r="AX43" s="101">
        <v>1</v>
      </c>
      <c r="AY43" s="101">
        <v>1</v>
      </c>
      <c r="AZ43" s="101">
        <v>1</v>
      </c>
      <c r="BA43" s="101">
        <v>1</v>
      </c>
      <c r="BB43" s="101">
        <v>1</v>
      </c>
      <c r="BC43" s="101">
        <v>0</v>
      </c>
      <c r="BD43" s="101"/>
      <c r="BE43" s="101"/>
      <c r="BF43" s="101">
        <v>2</v>
      </c>
      <c r="BG43" s="101">
        <v>1</v>
      </c>
      <c r="BH43" s="101">
        <v>1</v>
      </c>
      <c r="BI43" s="101">
        <v>1</v>
      </c>
      <c r="BJ43" s="101"/>
      <c r="BK43" s="101"/>
      <c r="BL43" s="101"/>
      <c r="BM43" s="101"/>
      <c r="BN43" s="101"/>
      <c r="BO43" s="101"/>
      <c r="BP43" s="101"/>
      <c r="BQ43" s="101"/>
      <c r="BR43" s="101">
        <v>1</v>
      </c>
      <c r="BS43" s="101">
        <v>0</v>
      </c>
      <c r="BT43" s="101"/>
      <c r="BU43" s="101"/>
      <c r="BV43" s="101">
        <v>1</v>
      </c>
      <c r="BW43" s="101">
        <v>1</v>
      </c>
      <c r="BX43" s="101">
        <v>1</v>
      </c>
      <c r="BY43" s="101">
        <v>0</v>
      </c>
      <c r="BZ43" s="101">
        <v>1</v>
      </c>
      <c r="CA43" s="101">
        <v>0</v>
      </c>
      <c r="CB43" s="102">
        <v>3</v>
      </c>
      <c r="CC43" s="102">
        <v>2</v>
      </c>
      <c r="CD43" s="102">
        <v>2</v>
      </c>
      <c r="CE43" s="102">
        <v>1</v>
      </c>
      <c r="CF43" s="102">
        <v>1</v>
      </c>
      <c r="CG43" s="102">
        <v>1</v>
      </c>
      <c r="CH43" s="102"/>
      <c r="CI43" s="102"/>
      <c r="CJ43" s="102">
        <v>2</v>
      </c>
      <c r="CK43" s="102">
        <v>1</v>
      </c>
      <c r="CL43" s="102">
        <v>3</v>
      </c>
      <c r="CM43" s="102">
        <v>1</v>
      </c>
      <c r="CN43" s="79">
        <f t="shared" si="11"/>
        <v>11</v>
      </c>
      <c r="CO43" s="79">
        <f t="shared" si="11"/>
        <v>6</v>
      </c>
      <c r="CP43" s="79">
        <f t="shared" si="10"/>
        <v>11</v>
      </c>
      <c r="CQ43" s="79">
        <f t="shared" si="4"/>
        <v>6</v>
      </c>
      <c r="CR43" s="103" t="str">
        <f t="shared" si="5"/>
        <v>Mire</v>
      </c>
      <c r="CS43" s="103" t="str">
        <f t="shared" si="6"/>
        <v>Mire</v>
      </c>
      <c r="CT43" s="103" t="str">
        <f t="shared" si="7"/>
        <v>Mire</v>
      </c>
      <c r="CU43" s="104" t="str">
        <f t="shared" si="8"/>
        <v>Mire</v>
      </c>
    </row>
    <row r="44" spans="1:99" ht="13.5" customHeight="1">
      <c r="A44" s="83" t="s">
        <v>77</v>
      </c>
      <c r="B44" s="35" t="s">
        <v>66</v>
      </c>
      <c r="C44" s="35"/>
      <c r="D44" s="35"/>
      <c r="E44" s="35" t="s">
        <v>274</v>
      </c>
      <c r="F44" s="77" t="s">
        <v>409</v>
      </c>
      <c r="G44" s="96" t="s">
        <v>758</v>
      </c>
      <c r="H44" s="39">
        <v>57</v>
      </c>
      <c r="I44" s="77" t="s">
        <v>759</v>
      </c>
      <c r="J44" s="77" t="s">
        <v>78</v>
      </c>
      <c r="K44" s="77" t="s">
        <v>78</v>
      </c>
      <c r="L44" s="77" t="s">
        <v>492</v>
      </c>
      <c r="M44" s="77" t="s">
        <v>493</v>
      </c>
      <c r="N44" s="35" t="s">
        <v>608</v>
      </c>
      <c r="O44" s="35" t="s">
        <v>609</v>
      </c>
      <c r="P44" s="35" t="s">
        <v>598</v>
      </c>
      <c r="Q44" s="35" t="s">
        <v>605</v>
      </c>
      <c r="R44" s="35" t="s">
        <v>614</v>
      </c>
      <c r="S44" s="35"/>
      <c r="T44" s="35" t="s">
        <v>601</v>
      </c>
      <c r="U44" s="97">
        <f t="shared" si="9"/>
        <v>16</v>
      </c>
      <c r="V44" s="97">
        <f t="shared" si="0"/>
        <v>12</v>
      </c>
      <c r="W44" s="98"/>
      <c r="X44" s="98"/>
      <c r="Y44" s="99"/>
      <c r="Z44" s="99">
        <v>1</v>
      </c>
      <c r="AA44" s="99"/>
      <c r="AB44" s="100"/>
      <c r="AC44" s="100"/>
      <c r="AD44" s="100"/>
      <c r="AE44" s="100"/>
      <c r="AF44" s="100">
        <v>6</v>
      </c>
      <c r="AG44" s="100">
        <v>6</v>
      </c>
      <c r="AH44" s="186">
        <f t="shared" si="1"/>
        <v>6</v>
      </c>
      <c r="AI44" s="186">
        <f t="shared" si="1"/>
        <v>6</v>
      </c>
      <c r="AJ44" s="99"/>
      <c r="AK44" s="99"/>
      <c r="AL44" s="99">
        <v>1</v>
      </c>
      <c r="AM44" s="99">
        <v>0</v>
      </c>
      <c r="AN44" s="99">
        <v>9</v>
      </c>
      <c r="AO44" s="99">
        <v>6</v>
      </c>
      <c r="AP44" s="188">
        <f t="shared" si="2"/>
        <v>10</v>
      </c>
      <c r="AQ44" s="188">
        <f t="shared" si="2"/>
        <v>6</v>
      </c>
      <c r="AR44" s="101"/>
      <c r="AS44" s="101"/>
      <c r="AT44" s="101"/>
      <c r="AU44" s="101"/>
      <c r="AV44" s="101"/>
      <c r="AW44" s="101"/>
      <c r="AX44" s="101">
        <v>3</v>
      </c>
      <c r="AY44" s="101">
        <v>3</v>
      </c>
      <c r="AZ44" s="101">
        <v>3</v>
      </c>
      <c r="BA44" s="101">
        <v>3</v>
      </c>
      <c r="BB44" s="101">
        <v>2</v>
      </c>
      <c r="BC44" s="101">
        <v>2</v>
      </c>
      <c r="BD44" s="101">
        <v>1</v>
      </c>
      <c r="BE44" s="101">
        <v>1</v>
      </c>
      <c r="BF44" s="101">
        <v>2</v>
      </c>
      <c r="BG44" s="101">
        <v>1</v>
      </c>
      <c r="BH44" s="101"/>
      <c r="BI44" s="101"/>
      <c r="BJ44" s="101"/>
      <c r="BK44" s="101"/>
      <c r="BL44" s="101">
        <v>1</v>
      </c>
      <c r="BM44" s="101">
        <v>1</v>
      </c>
      <c r="BN44" s="101"/>
      <c r="BO44" s="101"/>
      <c r="BP44" s="101">
        <v>1</v>
      </c>
      <c r="BQ44" s="101">
        <v>1</v>
      </c>
      <c r="BR44" s="101">
        <v>2</v>
      </c>
      <c r="BS44" s="101">
        <v>0</v>
      </c>
      <c r="BT44" s="101"/>
      <c r="BU44" s="101"/>
      <c r="BV44" s="101">
        <v>1</v>
      </c>
      <c r="BW44" s="101">
        <v>0</v>
      </c>
      <c r="BX44" s="101"/>
      <c r="BY44" s="101"/>
      <c r="BZ44" s="101"/>
      <c r="CA44" s="101"/>
      <c r="CB44" s="102">
        <v>2</v>
      </c>
      <c r="CC44" s="102">
        <v>2</v>
      </c>
      <c r="CD44" s="102">
        <v>6</v>
      </c>
      <c r="CE44" s="102">
        <v>6</v>
      </c>
      <c r="CF44" s="102">
        <v>3</v>
      </c>
      <c r="CG44" s="102">
        <v>2</v>
      </c>
      <c r="CH44" s="102">
        <v>1</v>
      </c>
      <c r="CI44" s="102">
        <v>1</v>
      </c>
      <c r="CJ44" s="102">
        <v>1</v>
      </c>
      <c r="CK44" s="102">
        <v>1</v>
      </c>
      <c r="CL44" s="102">
        <v>3</v>
      </c>
      <c r="CM44" s="102">
        <v>0</v>
      </c>
      <c r="CN44" s="79">
        <f t="shared" si="11"/>
        <v>16</v>
      </c>
      <c r="CO44" s="79">
        <f t="shared" si="11"/>
        <v>12</v>
      </c>
      <c r="CP44" s="79">
        <f t="shared" si="10"/>
        <v>16</v>
      </c>
      <c r="CQ44" s="79">
        <f t="shared" si="4"/>
        <v>12</v>
      </c>
      <c r="CR44" s="103" t="str">
        <f t="shared" si="5"/>
        <v>Mire</v>
      </c>
      <c r="CS44" s="103" t="str">
        <f t="shared" si="6"/>
        <v>Mire</v>
      </c>
      <c r="CT44" s="103" t="str">
        <f t="shared" si="7"/>
        <v>Mire</v>
      </c>
      <c r="CU44" s="104" t="str">
        <f t="shared" si="8"/>
        <v>Mire</v>
      </c>
    </row>
    <row r="45" spans="1:99" ht="13.5" customHeight="1">
      <c r="A45" s="83" t="s">
        <v>77</v>
      </c>
      <c r="B45" s="35" t="s">
        <v>66</v>
      </c>
      <c r="C45" s="35"/>
      <c r="D45" s="35"/>
      <c r="E45" s="35" t="s">
        <v>275</v>
      </c>
      <c r="F45" s="77" t="s">
        <v>410</v>
      </c>
      <c r="G45" s="96" t="s">
        <v>758</v>
      </c>
      <c r="H45" s="39">
        <v>61</v>
      </c>
      <c r="I45" s="77" t="s">
        <v>759</v>
      </c>
      <c r="J45" s="77" t="s">
        <v>78</v>
      </c>
      <c r="K45" s="77" t="s">
        <v>78</v>
      </c>
      <c r="L45" s="77" t="s">
        <v>492</v>
      </c>
      <c r="M45" s="77" t="s">
        <v>494</v>
      </c>
      <c r="N45" s="35" t="s">
        <v>608</v>
      </c>
      <c r="O45" s="35" t="s">
        <v>609</v>
      </c>
      <c r="P45" s="35" t="s">
        <v>598</v>
      </c>
      <c r="Q45" s="35" t="s">
        <v>599</v>
      </c>
      <c r="R45" s="35" t="s">
        <v>600</v>
      </c>
      <c r="S45" s="77"/>
      <c r="T45" s="35" t="s">
        <v>601</v>
      </c>
      <c r="U45" s="97">
        <f t="shared" si="9"/>
        <v>12</v>
      </c>
      <c r="V45" s="97">
        <f t="shared" si="0"/>
        <v>7</v>
      </c>
      <c r="W45" s="98">
        <v>1</v>
      </c>
      <c r="X45" s="98">
        <v>0</v>
      </c>
      <c r="Y45" s="99"/>
      <c r="Z45" s="99"/>
      <c r="AA45" s="99"/>
      <c r="AB45" s="100"/>
      <c r="AC45" s="100"/>
      <c r="AD45" s="100">
        <v>1</v>
      </c>
      <c r="AE45" s="100">
        <v>1</v>
      </c>
      <c r="AF45" s="100">
        <v>4</v>
      </c>
      <c r="AG45" s="100">
        <v>4</v>
      </c>
      <c r="AH45" s="186">
        <f t="shared" si="1"/>
        <v>5</v>
      </c>
      <c r="AI45" s="186">
        <f t="shared" si="1"/>
        <v>5</v>
      </c>
      <c r="AJ45" s="99"/>
      <c r="AK45" s="99"/>
      <c r="AL45" s="99"/>
      <c r="AM45" s="99"/>
      <c r="AN45" s="99">
        <v>7</v>
      </c>
      <c r="AO45" s="99">
        <v>2</v>
      </c>
      <c r="AP45" s="188">
        <f t="shared" si="2"/>
        <v>7</v>
      </c>
      <c r="AQ45" s="188">
        <f t="shared" si="2"/>
        <v>2</v>
      </c>
      <c r="AR45" s="101"/>
      <c r="AS45" s="101"/>
      <c r="AT45" s="101"/>
      <c r="AU45" s="101"/>
      <c r="AV45" s="101"/>
      <c r="AW45" s="101"/>
      <c r="AX45" s="101"/>
      <c r="AY45" s="101"/>
      <c r="AZ45" s="101">
        <v>3</v>
      </c>
      <c r="BA45" s="101">
        <v>3</v>
      </c>
      <c r="BB45" s="101"/>
      <c r="BC45" s="101"/>
      <c r="BD45" s="101"/>
      <c r="BE45" s="101"/>
      <c r="BF45" s="101">
        <v>2</v>
      </c>
      <c r="BG45" s="101">
        <v>1</v>
      </c>
      <c r="BH45" s="101">
        <v>1</v>
      </c>
      <c r="BI45" s="101">
        <v>1</v>
      </c>
      <c r="BJ45" s="101">
        <v>1</v>
      </c>
      <c r="BK45" s="101">
        <v>1</v>
      </c>
      <c r="BL45" s="101"/>
      <c r="BM45" s="101"/>
      <c r="BN45" s="101">
        <v>1</v>
      </c>
      <c r="BO45" s="101">
        <v>0</v>
      </c>
      <c r="BP45" s="101"/>
      <c r="BQ45" s="101"/>
      <c r="BR45" s="101"/>
      <c r="BS45" s="101"/>
      <c r="BT45" s="101">
        <v>1</v>
      </c>
      <c r="BU45" s="101">
        <v>1</v>
      </c>
      <c r="BV45" s="101"/>
      <c r="BW45" s="101"/>
      <c r="BX45" s="101"/>
      <c r="BY45" s="101"/>
      <c r="BZ45" s="101">
        <v>3</v>
      </c>
      <c r="CA45" s="101">
        <v>0</v>
      </c>
      <c r="CB45" s="102">
        <v>1</v>
      </c>
      <c r="CC45" s="102">
        <v>1</v>
      </c>
      <c r="CD45" s="102">
        <v>2</v>
      </c>
      <c r="CE45" s="102">
        <v>1</v>
      </c>
      <c r="CF45" s="102">
        <v>2</v>
      </c>
      <c r="CG45" s="102">
        <v>2</v>
      </c>
      <c r="CH45" s="102">
        <v>3</v>
      </c>
      <c r="CI45" s="102">
        <v>2</v>
      </c>
      <c r="CJ45" s="102"/>
      <c r="CK45" s="102"/>
      <c r="CL45" s="102">
        <v>4</v>
      </c>
      <c r="CM45" s="102">
        <v>1</v>
      </c>
      <c r="CN45" s="79">
        <f t="shared" si="11"/>
        <v>12</v>
      </c>
      <c r="CO45" s="79">
        <f t="shared" si="11"/>
        <v>7</v>
      </c>
      <c r="CP45" s="79">
        <f t="shared" si="10"/>
        <v>12</v>
      </c>
      <c r="CQ45" s="79">
        <f t="shared" si="4"/>
        <v>7</v>
      </c>
      <c r="CR45" s="103" t="str">
        <f t="shared" si="5"/>
        <v>Mire</v>
      </c>
      <c r="CS45" s="103" t="str">
        <f t="shared" si="6"/>
        <v>Mire</v>
      </c>
      <c r="CT45" s="103" t="str">
        <f t="shared" si="7"/>
        <v>Mire</v>
      </c>
      <c r="CU45" s="104" t="str">
        <f t="shared" si="8"/>
        <v>Mire</v>
      </c>
    </row>
    <row r="46" spans="1:99" ht="13.5" customHeight="1">
      <c r="A46" s="83" t="s">
        <v>77</v>
      </c>
      <c r="B46" s="35" t="s">
        <v>66</v>
      </c>
      <c r="C46" s="35"/>
      <c r="D46" s="35"/>
      <c r="E46" s="35" t="s">
        <v>276</v>
      </c>
      <c r="F46" s="77" t="s">
        <v>411</v>
      </c>
      <c r="G46" s="96" t="s">
        <v>758</v>
      </c>
      <c r="H46" s="39">
        <v>62</v>
      </c>
      <c r="I46" s="77" t="s">
        <v>759</v>
      </c>
      <c r="J46" s="77" t="s">
        <v>78</v>
      </c>
      <c r="K46" s="77" t="s">
        <v>78</v>
      </c>
      <c r="L46" s="77" t="s">
        <v>492</v>
      </c>
      <c r="M46" s="77" t="s">
        <v>495</v>
      </c>
      <c r="N46" s="35" t="s">
        <v>608</v>
      </c>
      <c r="O46" s="35" t="s">
        <v>609</v>
      </c>
      <c r="P46" s="35" t="s">
        <v>598</v>
      </c>
      <c r="Q46" s="35" t="s">
        <v>599</v>
      </c>
      <c r="R46" s="35" t="s">
        <v>600</v>
      </c>
      <c r="S46" s="35"/>
      <c r="T46" s="35" t="s">
        <v>601</v>
      </c>
      <c r="U46" s="97">
        <f t="shared" si="9"/>
        <v>9</v>
      </c>
      <c r="V46" s="97">
        <f t="shared" si="0"/>
        <v>6</v>
      </c>
      <c r="W46" s="98">
        <v>1</v>
      </c>
      <c r="X46" s="98">
        <v>0</v>
      </c>
      <c r="Y46" s="99"/>
      <c r="Z46" s="99"/>
      <c r="AA46" s="99"/>
      <c r="AB46" s="100"/>
      <c r="AC46" s="100"/>
      <c r="AD46" s="100"/>
      <c r="AE46" s="100"/>
      <c r="AF46" s="100">
        <v>2</v>
      </c>
      <c r="AG46" s="100">
        <v>2</v>
      </c>
      <c r="AH46" s="186">
        <f t="shared" si="1"/>
        <v>2</v>
      </c>
      <c r="AI46" s="186">
        <f t="shared" si="1"/>
        <v>2</v>
      </c>
      <c r="AJ46" s="99"/>
      <c r="AK46" s="99"/>
      <c r="AL46" s="99"/>
      <c r="AM46" s="99"/>
      <c r="AN46" s="99">
        <v>7</v>
      </c>
      <c r="AO46" s="99">
        <v>4</v>
      </c>
      <c r="AP46" s="188">
        <f t="shared" si="2"/>
        <v>7</v>
      </c>
      <c r="AQ46" s="188">
        <f t="shared" si="2"/>
        <v>4</v>
      </c>
      <c r="AR46" s="101"/>
      <c r="AS46" s="101"/>
      <c r="AT46" s="101"/>
      <c r="AU46" s="101"/>
      <c r="AV46" s="101"/>
      <c r="AW46" s="101"/>
      <c r="AX46" s="101">
        <v>4</v>
      </c>
      <c r="AY46" s="101">
        <v>4</v>
      </c>
      <c r="AZ46" s="101">
        <v>1</v>
      </c>
      <c r="BA46" s="101">
        <v>1</v>
      </c>
      <c r="BB46" s="101">
        <v>1</v>
      </c>
      <c r="BC46" s="101">
        <v>0</v>
      </c>
      <c r="BD46" s="101"/>
      <c r="BE46" s="101"/>
      <c r="BF46" s="101">
        <v>1</v>
      </c>
      <c r="BG46" s="101">
        <v>0</v>
      </c>
      <c r="BH46" s="101">
        <v>1</v>
      </c>
      <c r="BI46" s="101">
        <v>1</v>
      </c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>
        <v>1</v>
      </c>
      <c r="CA46" s="101">
        <v>0</v>
      </c>
      <c r="CB46" s="102">
        <v>4</v>
      </c>
      <c r="CC46" s="102">
        <v>3</v>
      </c>
      <c r="CD46" s="102"/>
      <c r="CE46" s="102"/>
      <c r="CF46" s="102">
        <v>3</v>
      </c>
      <c r="CG46" s="102">
        <v>2</v>
      </c>
      <c r="CH46" s="102"/>
      <c r="CI46" s="102"/>
      <c r="CJ46" s="102">
        <v>1</v>
      </c>
      <c r="CK46" s="102">
        <v>1</v>
      </c>
      <c r="CL46" s="102">
        <v>1</v>
      </c>
      <c r="CM46" s="102">
        <v>0</v>
      </c>
      <c r="CN46" s="79">
        <f t="shared" si="11"/>
        <v>9</v>
      </c>
      <c r="CO46" s="79">
        <f t="shared" si="11"/>
        <v>6</v>
      </c>
      <c r="CP46" s="79">
        <f t="shared" si="10"/>
        <v>9</v>
      </c>
      <c r="CQ46" s="79">
        <f t="shared" si="4"/>
        <v>6</v>
      </c>
      <c r="CR46" s="103" t="str">
        <f t="shared" si="5"/>
        <v>Mire</v>
      </c>
      <c r="CS46" s="103" t="str">
        <f t="shared" si="6"/>
        <v>Mire</v>
      </c>
      <c r="CT46" s="103" t="str">
        <f t="shared" si="7"/>
        <v>Mire</v>
      </c>
      <c r="CU46" s="104" t="str">
        <f t="shared" si="8"/>
        <v>Mire</v>
      </c>
    </row>
    <row r="47" spans="1:99" ht="13.5" customHeight="1">
      <c r="A47" s="83" t="s">
        <v>77</v>
      </c>
      <c r="B47" s="35" t="s">
        <v>66</v>
      </c>
      <c r="C47" s="35"/>
      <c r="D47" s="35"/>
      <c r="E47" s="35" t="s">
        <v>277</v>
      </c>
      <c r="F47" s="77" t="s">
        <v>411</v>
      </c>
      <c r="G47" s="96" t="s">
        <v>758</v>
      </c>
      <c r="H47" s="39">
        <v>62</v>
      </c>
      <c r="I47" s="77" t="s">
        <v>759</v>
      </c>
      <c r="J47" s="77" t="s">
        <v>78</v>
      </c>
      <c r="K47" s="77" t="s">
        <v>78</v>
      </c>
      <c r="L47" s="77" t="s">
        <v>492</v>
      </c>
      <c r="M47" s="77" t="s">
        <v>496</v>
      </c>
      <c r="N47" s="35" t="s">
        <v>608</v>
      </c>
      <c r="O47" s="35" t="s">
        <v>609</v>
      </c>
      <c r="P47" s="35" t="s">
        <v>598</v>
      </c>
      <c r="Q47" s="35" t="s">
        <v>67</v>
      </c>
      <c r="R47" s="35" t="s">
        <v>604</v>
      </c>
      <c r="S47" s="35" t="s">
        <v>276</v>
      </c>
      <c r="T47" s="35" t="s">
        <v>601</v>
      </c>
      <c r="U47" s="97">
        <f t="shared" si="9"/>
        <v>2</v>
      </c>
      <c r="V47" s="97">
        <f t="shared" si="0"/>
        <v>0</v>
      </c>
      <c r="W47" s="98"/>
      <c r="X47" s="98"/>
      <c r="Y47" s="99"/>
      <c r="Z47" s="99"/>
      <c r="AA47" s="99"/>
      <c r="AB47" s="100"/>
      <c r="AC47" s="100"/>
      <c r="AD47" s="100">
        <v>2</v>
      </c>
      <c r="AE47" s="100">
        <v>0</v>
      </c>
      <c r="AF47" s="100"/>
      <c r="AG47" s="100"/>
      <c r="AH47" s="186">
        <f t="shared" si="1"/>
        <v>2</v>
      </c>
      <c r="AI47" s="186">
        <f t="shared" si="1"/>
        <v>0</v>
      </c>
      <c r="AJ47" s="99"/>
      <c r="AK47" s="99"/>
      <c r="AL47" s="99"/>
      <c r="AM47" s="99"/>
      <c r="AN47" s="99"/>
      <c r="AO47" s="99"/>
      <c r="AP47" s="188">
        <f t="shared" si="2"/>
        <v>0</v>
      </c>
      <c r="AQ47" s="188">
        <f t="shared" si="2"/>
        <v>0</v>
      </c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>
        <v>1</v>
      </c>
      <c r="BQ47" s="101">
        <v>0</v>
      </c>
      <c r="BR47" s="101"/>
      <c r="BS47" s="101"/>
      <c r="BT47" s="101"/>
      <c r="BU47" s="101"/>
      <c r="BV47" s="101"/>
      <c r="BW47" s="101"/>
      <c r="BX47" s="101">
        <v>1</v>
      </c>
      <c r="BY47" s="101">
        <v>0</v>
      </c>
      <c r="BZ47" s="101"/>
      <c r="CA47" s="101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>
        <v>2</v>
      </c>
      <c r="CM47" s="102">
        <v>0</v>
      </c>
      <c r="CN47" s="79">
        <f t="shared" si="11"/>
        <v>2</v>
      </c>
      <c r="CO47" s="79">
        <f t="shared" si="11"/>
        <v>0</v>
      </c>
      <c r="CP47" s="79">
        <f t="shared" si="10"/>
        <v>2</v>
      </c>
      <c r="CQ47" s="79">
        <f t="shared" si="4"/>
        <v>0</v>
      </c>
      <c r="CR47" s="103" t="str">
        <f t="shared" si="5"/>
        <v>Mire</v>
      </c>
      <c r="CS47" s="103" t="str">
        <f t="shared" si="6"/>
        <v>Mire</v>
      </c>
      <c r="CT47" s="103" t="str">
        <f t="shared" si="7"/>
        <v>Mire</v>
      </c>
      <c r="CU47" s="104" t="str">
        <f t="shared" si="8"/>
        <v>Mire</v>
      </c>
    </row>
    <row r="48" spans="1:99" ht="13.5" customHeight="1">
      <c r="A48" s="83" t="s">
        <v>77</v>
      </c>
      <c r="B48" s="35" t="s">
        <v>66</v>
      </c>
      <c r="C48" s="35"/>
      <c r="D48" s="35"/>
      <c r="E48" s="35" t="s">
        <v>278</v>
      </c>
      <c r="F48" s="77" t="s">
        <v>412</v>
      </c>
      <c r="G48" s="96" t="s">
        <v>758</v>
      </c>
      <c r="H48" s="39">
        <v>56</v>
      </c>
      <c r="I48" s="77" t="s">
        <v>759</v>
      </c>
      <c r="J48" s="77" t="s">
        <v>78</v>
      </c>
      <c r="K48" s="77" t="s">
        <v>78</v>
      </c>
      <c r="L48" s="77" t="s">
        <v>492</v>
      </c>
      <c r="M48" s="77" t="s">
        <v>497</v>
      </c>
      <c r="N48" s="35" t="s">
        <v>608</v>
      </c>
      <c r="O48" s="35" t="s">
        <v>609</v>
      </c>
      <c r="P48" s="35" t="s">
        <v>598</v>
      </c>
      <c r="Q48" s="35" t="s">
        <v>605</v>
      </c>
      <c r="R48" s="35" t="s">
        <v>614</v>
      </c>
      <c r="S48" s="35"/>
      <c r="T48" s="35" t="s">
        <v>601</v>
      </c>
      <c r="U48" s="97">
        <f t="shared" si="9"/>
        <v>26</v>
      </c>
      <c r="V48" s="97">
        <f t="shared" si="0"/>
        <v>24</v>
      </c>
      <c r="W48" s="98">
        <v>1</v>
      </c>
      <c r="X48" s="98">
        <v>1</v>
      </c>
      <c r="Y48" s="99"/>
      <c r="Z48" s="99"/>
      <c r="AA48" s="99"/>
      <c r="AB48" s="100"/>
      <c r="AC48" s="100"/>
      <c r="AD48" s="100">
        <v>1</v>
      </c>
      <c r="AE48" s="100">
        <v>1</v>
      </c>
      <c r="AF48" s="100">
        <v>10</v>
      </c>
      <c r="AG48" s="100">
        <v>10</v>
      </c>
      <c r="AH48" s="186">
        <f t="shared" si="1"/>
        <v>11</v>
      </c>
      <c r="AI48" s="186">
        <f t="shared" si="1"/>
        <v>11</v>
      </c>
      <c r="AJ48" s="99"/>
      <c r="AK48" s="99"/>
      <c r="AL48" s="99">
        <v>1</v>
      </c>
      <c r="AM48" s="99">
        <v>1</v>
      </c>
      <c r="AN48" s="99">
        <v>14</v>
      </c>
      <c r="AO48" s="99">
        <v>12</v>
      </c>
      <c r="AP48" s="188">
        <f t="shared" si="2"/>
        <v>15</v>
      </c>
      <c r="AQ48" s="188">
        <f t="shared" si="2"/>
        <v>13</v>
      </c>
      <c r="AR48" s="101"/>
      <c r="AS48" s="101"/>
      <c r="AT48" s="101"/>
      <c r="AU48" s="101"/>
      <c r="AV48" s="101"/>
      <c r="AW48" s="101"/>
      <c r="AX48" s="101">
        <v>3</v>
      </c>
      <c r="AY48" s="101">
        <v>3</v>
      </c>
      <c r="AZ48" s="101">
        <v>2</v>
      </c>
      <c r="BA48" s="101">
        <v>2</v>
      </c>
      <c r="BB48" s="101">
        <v>6</v>
      </c>
      <c r="BC48" s="101">
        <v>5</v>
      </c>
      <c r="BD48" s="101">
        <v>7</v>
      </c>
      <c r="BE48" s="101">
        <v>7</v>
      </c>
      <c r="BF48" s="101">
        <v>2</v>
      </c>
      <c r="BG48" s="101">
        <v>2</v>
      </c>
      <c r="BH48" s="101">
        <v>1</v>
      </c>
      <c r="BI48" s="101">
        <v>1</v>
      </c>
      <c r="BJ48" s="101"/>
      <c r="BK48" s="101"/>
      <c r="BL48" s="101"/>
      <c r="BM48" s="101"/>
      <c r="BN48" s="101">
        <v>1</v>
      </c>
      <c r="BO48" s="101">
        <v>1</v>
      </c>
      <c r="BP48" s="101"/>
      <c r="BQ48" s="101"/>
      <c r="BR48" s="101"/>
      <c r="BS48" s="101"/>
      <c r="BT48" s="101">
        <v>1</v>
      </c>
      <c r="BU48" s="101">
        <v>1</v>
      </c>
      <c r="BV48" s="101">
        <v>3</v>
      </c>
      <c r="BW48" s="101">
        <v>2</v>
      </c>
      <c r="BX48" s="101"/>
      <c r="BY48" s="101"/>
      <c r="BZ48" s="101"/>
      <c r="CA48" s="101"/>
      <c r="CB48" s="102">
        <v>6</v>
      </c>
      <c r="CC48" s="102">
        <v>6</v>
      </c>
      <c r="CD48" s="102">
        <v>6</v>
      </c>
      <c r="CE48" s="102">
        <v>5</v>
      </c>
      <c r="CF48" s="102">
        <v>7</v>
      </c>
      <c r="CG48" s="102">
        <v>7</v>
      </c>
      <c r="CH48" s="102">
        <v>2</v>
      </c>
      <c r="CI48" s="102">
        <v>2</v>
      </c>
      <c r="CJ48" s="102">
        <v>1</v>
      </c>
      <c r="CK48" s="102">
        <v>1</v>
      </c>
      <c r="CL48" s="102">
        <v>4</v>
      </c>
      <c r="CM48" s="102">
        <v>3</v>
      </c>
      <c r="CN48" s="79">
        <f t="shared" si="11"/>
        <v>26</v>
      </c>
      <c r="CO48" s="79">
        <f t="shared" si="11"/>
        <v>24</v>
      </c>
      <c r="CP48" s="79">
        <f t="shared" si="10"/>
        <v>26</v>
      </c>
      <c r="CQ48" s="79">
        <f t="shared" si="4"/>
        <v>24</v>
      </c>
      <c r="CR48" s="103" t="str">
        <f t="shared" si="5"/>
        <v>Mire</v>
      </c>
      <c r="CS48" s="103" t="str">
        <f t="shared" si="6"/>
        <v>Mire</v>
      </c>
      <c r="CT48" s="103" t="str">
        <f t="shared" si="7"/>
        <v>Mire</v>
      </c>
      <c r="CU48" s="104" t="str">
        <f t="shared" si="8"/>
        <v>Mire</v>
      </c>
    </row>
    <row r="49" spans="1:99" ht="13.5" customHeight="1">
      <c r="A49" s="83" t="s">
        <v>77</v>
      </c>
      <c r="B49" s="35" t="s">
        <v>66</v>
      </c>
      <c r="C49" s="35"/>
      <c r="D49" s="35"/>
      <c r="E49" s="35" t="s">
        <v>279</v>
      </c>
      <c r="F49" s="77" t="s">
        <v>413</v>
      </c>
      <c r="G49" s="96" t="s">
        <v>758</v>
      </c>
      <c r="H49" s="39">
        <v>61</v>
      </c>
      <c r="I49" s="77" t="s">
        <v>759</v>
      </c>
      <c r="J49" s="77" t="s">
        <v>78</v>
      </c>
      <c r="K49" s="77" t="s">
        <v>78</v>
      </c>
      <c r="L49" s="77" t="s">
        <v>498</v>
      </c>
      <c r="M49" s="77" t="s">
        <v>499</v>
      </c>
      <c r="N49" s="35" t="s">
        <v>596</v>
      </c>
      <c r="O49" s="35" t="s">
        <v>597</v>
      </c>
      <c r="P49" s="35" t="s">
        <v>598</v>
      </c>
      <c r="Q49" s="35" t="s">
        <v>605</v>
      </c>
      <c r="R49" s="35" t="s">
        <v>614</v>
      </c>
      <c r="S49" s="35"/>
      <c r="T49" s="35" t="s">
        <v>601</v>
      </c>
      <c r="U49" s="97">
        <f t="shared" si="9"/>
        <v>26</v>
      </c>
      <c r="V49" s="97">
        <f t="shared" si="0"/>
        <v>22</v>
      </c>
      <c r="W49" s="98">
        <v>2</v>
      </c>
      <c r="X49" s="98">
        <v>2</v>
      </c>
      <c r="Y49" s="99"/>
      <c r="Z49" s="99"/>
      <c r="AA49" s="99">
        <v>2</v>
      </c>
      <c r="AB49" s="100"/>
      <c r="AC49" s="100"/>
      <c r="AD49" s="100">
        <v>3</v>
      </c>
      <c r="AE49" s="100">
        <v>2</v>
      </c>
      <c r="AF49" s="100">
        <v>9</v>
      </c>
      <c r="AG49" s="100">
        <v>9</v>
      </c>
      <c r="AH49" s="186">
        <f t="shared" si="1"/>
        <v>12</v>
      </c>
      <c r="AI49" s="186">
        <f t="shared" si="1"/>
        <v>11</v>
      </c>
      <c r="AJ49" s="99"/>
      <c r="AK49" s="99"/>
      <c r="AL49" s="99">
        <v>2</v>
      </c>
      <c r="AM49" s="99">
        <v>0</v>
      </c>
      <c r="AN49" s="99">
        <v>12</v>
      </c>
      <c r="AO49" s="99">
        <v>11</v>
      </c>
      <c r="AP49" s="188">
        <f t="shared" si="2"/>
        <v>14</v>
      </c>
      <c r="AQ49" s="188">
        <f t="shared" si="2"/>
        <v>11</v>
      </c>
      <c r="AR49" s="101"/>
      <c r="AS49" s="101"/>
      <c r="AT49" s="101"/>
      <c r="AU49" s="101"/>
      <c r="AV49" s="101">
        <v>2</v>
      </c>
      <c r="AW49" s="101">
        <v>2</v>
      </c>
      <c r="AX49" s="101">
        <v>2</v>
      </c>
      <c r="AY49" s="101">
        <v>2</v>
      </c>
      <c r="AZ49" s="101">
        <v>3</v>
      </c>
      <c r="BA49" s="101">
        <v>3</v>
      </c>
      <c r="BB49" s="101">
        <v>5</v>
      </c>
      <c r="BC49" s="101">
        <v>4</v>
      </c>
      <c r="BD49" s="101">
        <v>1</v>
      </c>
      <c r="BE49" s="101">
        <v>1</v>
      </c>
      <c r="BF49" s="101">
        <v>3</v>
      </c>
      <c r="BG49" s="101">
        <v>3</v>
      </c>
      <c r="BH49" s="101">
        <v>3</v>
      </c>
      <c r="BI49" s="101">
        <v>3</v>
      </c>
      <c r="BJ49" s="101">
        <v>1</v>
      </c>
      <c r="BK49" s="101">
        <v>1</v>
      </c>
      <c r="BL49" s="101">
        <v>1</v>
      </c>
      <c r="BM49" s="101">
        <v>1</v>
      </c>
      <c r="BN49" s="101">
        <v>1</v>
      </c>
      <c r="BO49" s="101">
        <v>1</v>
      </c>
      <c r="BP49" s="101">
        <v>1</v>
      </c>
      <c r="BQ49" s="101">
        <v>1</v>
      </c>
      <c r="BR49" s="101"/>
      <c r="BS49" s="101"/>
      <c r="BT49" s="101"/>
      <c r="BU49" s="101"/>
      <c r="BV49" s="101">
        <v>1</v>
      </c>
      <c r="BW49" s="101">
        <v>0</v>
      </c>
      <c r="BX49" s="101">
        <v>1</v>
      </c>
      <c r="BY49" s="101">
        <v>0</v>
      </c>
      <c r="BZ49" s="101">
        <v>1</v>
      </c>
      <c r="CA49" s="101">
        <v>0</v>
      </c>
      <c r="CB49" s="102">
        <v>6</v>
      </c>
      <c r="CC49" s="102">
        <v>6</v>
      </c>
      <c r="CD49" s="102">
        <v>6</v>
      </c>
      <c r="CE49" s="102">
        <v>5</v>
      </c>
      <c r="CF49" s="102">
        <v>3</v>
      </c>
      <c r="CG49" s="102">
        <v>3</v>
      </c>
      <c r="CH49" s="102">
        <v>4</v>
      </c>
      <c r="CI49" s="102">
        <v>4</v>
      </c>
      <c r="CJ49" s="102">
        <v>3</v>
      </c>
      <c r="CK49" s="102">
        <v>3</v>
      </c>
      <c r="CL49" s="102">
        <v>4</v>
      </c>
      <c r="CM49" s="102">
        <v>1</v>
      </c>
      <c r="CN49" s="79">
        <f t="shared" si="11"/>
        <v>26</v>
      </c>
      <c r="CO49" s="79">
        <f t="shared" si="11"/>
        <v>22</v>
      </c>
      <c r="CP49" s="79">
        <f t="shared" si="10"/>
        <v>26</v>
      </c>
      <c r="CQ49" s="79">
        <f t="shared" si="4"/>
        <v>22</v>
      </c>
      <c r="CR49" s="103" t="str">
        <f t="shared" si="5"/>
        <v>Mire</v>
      </c>
      <c r="CS49" s="103" t="str">
        <f t="shared" si="6"/>
        <v>Mire</v>
      </c>
      <c r="CT49" s="103" t="str">
        <f t="shared" si="7"/>
        <v>Mire</v>
      </c>
      <c r="CU49" s="104" t="str">
        <f t="shared" si="8"/>
        <v>Mire</v>
      </c>
    </row>
    <row r="50" spans="1:99" ht="13.5" customHeight="1">
      <c r="A50" s="83" t="s">
        <v>77</v>
      </c>
      <c r="B50" s="35" t="s">
        <v>66</v>
      </c>
      <c r="C50" s="35"/>
      <c r="D50" s="35"/>
      <c r="E50" s="35" t="s">
        <v>280</v>
      </c>
      <c r="F50" s="77" t="s">
        <v>414</v>
      </c>
      <c r="G50" s="96" t="s">
        <v>758</v>
      </c>
      <c r="H50" s="39">
        <v>60</v>
      </c>
      <c r="I50" s="77" t="s">
        <v>759</v>
      </c>
      <c r="J50" s="77" t="s">
        <v>78</v>
      </c>
      <c r="K50" s="77" t="s">
        <v>78</v>
      </c>
      <c r="L50" s="77" t="s">
        <v>498</v>
      </c>
      <c r="M50" s="77" t="s">
        <v>500</v>
      </c>
      <c r="N50" s="35" t="s">
        <v>596</v>
      </c>
      <c r="O50" s="35" t="s">
        <v>609</v>
      </c>
      <c r="P50" s="35" t="s">
        <v>598</v>
      </c>
      <c r="Q50" s="35" t="s">
        <v>605</v>
      </c>
      <c r="R50" s="35" t="s">
        <v>614</v>
      </c>
      <c r="S50" s="35"/>
      <c r="T50" s="35" t="s">
        <v>601</v>
      </c>
      <c r="U50" s="97">
        <f t="shared" si="9"/>
        <v>19</v>
      </c>
      <c r="V50" s="97">
        <f t="shared" si="0"/>
        <v>18</v>
      </c>
      <c r="W50" s="98"/>
      <c r="X50" s="98"/>
      <c r="Y50" s="99"/>
      <c r="Z50" s="99"/>
      <c r="AA50" s="99"/>
      <c r="AB50" s="100"/>
      <c r="AC50" s="100"/>
      <c r="AD50" s="100">
        <v>1</v>
      </c>
      <c r="AE50" s="100">
        <v>1</v>
      </c>
      <c r="AF50" s="100">
        <v>8</v>
      </c>
      <c r="AG50" s="100">
        <v>8</v>
      </c>
      <c r="AH50" s="186">
        <f t="shared" si="1"/>
        <v>9</v>
      </c>
      <c r="AI50" s="186">
        <f t="shared" si="1"/>
        <v>9</v>
      </c>
      <c r="AJ50" s="99"/>
      <c r="AK50" s="99"/>
      <c r="AL50" s="99"/>
      <c r="AM50" s="99"/>
      <c r="AN50" s="99">
        <v>10</v>
      </c>
      <c r="AO50" s="99">
        <v>9</v>
      </c>
      <c r="AP50" s="188">
        <f t="shared" si="2"/>
        <v>10</v>
      </c>
      <c r="AQ50" s="188">
        <f t="shared" si="2"/>
        <v>9</v>
      </c>
      <c r="AR50" s="101"/>
      <c r="AS50" s="101"/>
      <c r="AT50" s="101"/>
      <c r="AU50" s="101"/>
      <c r="AV50" s="101">
        <v>2</v>
      </c>
      <c r="AW50" s="101">
        <v>2</v>
      </c>
      <c r="AX50" s="101">
        <v>4</v>
      </c>
      <c r="AY50" s="101">
        <v>4</v>
      </c>
      <c r="AZ50" s="101">
        <v>5</v>
      </c>
      <c r="BA50" s="101">
        <v>5</v>
      </c>
      <c r="BB50" s="101">
        <v>2</v>
      </c>
      <c r="BC50" s="101">
        <v>2</v>
      </c>
      <c r="BD50" s="101">
        <v>1</v>
      </c>
      <c r="BE50" s="101">
        <v>1</v>
      </c>
      <c r="BF50" s="101">
        <v>2</v>
      </c>
      <c r="BG50" s="101">
        <v>2</v>
      </c>
      <c r="BH50" s="101"/>
      <c r="BI50" s="101"/>
      <c r="BJ50" s="101">
        <v>1</v>
      </c>
      <c r="BK50" s="101">
        <v>0</v>
      </c>
      <c r="BL50" s="101"/>
      <c r="BM50" s="101"/>
      <c r="BN50" s="101"/>
      <c r="BO50" s="101"/>
      <c r="BP50" s="101"/>
      <c r="BQ50" s="101"/>
      <c r="BR50" s="101">
        <v>1</v>
      </c>
      <c r="BS50" s="101">
        <v>1</v>
      </c>
      <c r="BT50" s="101">
        <v>1</v>
      </c>
      <c r="BU50" s="101">
        <v>1</v>
      </c>
      <c r="BV50" s="101"/>
      <c r="BW50" s="101"/>
      <c r="BX50" s="101"/>
      <c r="BY50" s="101"/>
      <c r="BZ50" s="101"/>
      <c r="CA50" s="101"/>
      <c r="CB50" s="102">
        <v>6</v>
      </c>
      <c r="CC50" s="102">
        <v>6</v>
      </c>
      <c r="CD50" s="102"/>
      <c r="CE50" s="102"/>
      <c r="CF50" s="102">
        <v>9</v>
      </c>
      <c r="CG50" s="102">
        <v>9</v>
      </c>
      <c r="CH50" s="102">
        <v>2</v>
      </c>
      <c r="CI50" s="102">
        <v>1</v>
      </c>
      <c r="CJ50" s="102"/>
      <c r="CK50" s="102"/>
      <c r="CL50" s="102">
        <v>2</v>
      </c>
      <c r="CM50" s="102">
        <v>2</v>
      </c>
      <c r="CN50" s="79">
        <f t="shared" si="11"/>
        <v>19</v>
      </c>
      <c r="CO50" s="79">
        <f t="shared" si="11"/>
        <v>18</v>
      </c>
      <c r="CP50" s="79">
        <f t="shared" si="10"/>
        <v>19</v>
      </c>
      <c r="CQ50" s="79">
        <f t="shared" si="4"/>
        <v>18</v>
      </c>
      <c r="CR50" s="103" t="str">
        <f t="shared" si="5"/>
        <v>Mire</v>
      </c>
      <c r="CS50" s="103" t="str">
        <f t="shared" si="6"/>
        <v>Mire</v>
      </c>
      <c r="CT50" s="103" t="str">
        <f t="shared" si="7"/>
        <v>Mire</v>
      </c>
      <c r="CU50" s="104" t="str">
        <f t="shared" si="8"/>
        <v>Mire</v>
      </c>
    </row>
    <row r="51" spans="1:99" ht="13.5" customHeight="1">
      <c r="A51" s="83" t="s">
        <v>77</v>
      </c>
      <c r="B51" s="35" t="s">
        <v>66</v>
      </c>
      <c r="C51" s="35"/>
      <c r="D51" s="35"/>
      <c r="E51" s="35" t="s">
        <v>281</v>
      </c>
      <c r="F51" s="77" t="s">
        <v>414</v>
      </c>
      <c r="G51" s="96" t="s">
        <v>758</v>
      </c>
      <c r="H51" s="39">
        <v>60</v>
      </c>
      <c r="I51" s="77" t="s">
        <v>759</v>
      </c>
      <c r="J51" s="77" t="s">
        <v>78</v>
      </c>
      <c r="K51" s="77" t="s">
        <v>78</v>
      </c>
      <c r="L51" s="77" t="s">
        <v>498</v>
      </c>
      <c r="M51" s="77" t="s">
        <v>501</v>
      </c>
      <c r="N51" s="35" t="s">
        <v>596</v>
      </c>
      <c r="O51" s="35" t="s">
        <v>609</v>
      </c>
      <c r="P51" s="35" t="s">
        <v>598</v>
      </c>
      <c r="Q51" s="35" t="s">
        <v>67</v>
      </c>
      <c r="R51" s="35" t="s">
        <v>604</v>
      </c>
      <c r="S51" s="35" t="s">
        <v>280</v>
      </c>
      <c r="T51" s="35" t="s">
        <v>601</v>
      </c>
      <c r="U51" s="97">
        <f t="shared" si="9"/>
        <v>1</v>
      </c>
      <c r="V51" s="97">
        <f t="shared" si="0"/>
        <v>1</v>
      </c>
      <c r="W51" s="98"/>
      <c r="X51" s="98"/>
      <c r="Y51" s="99"/>
      <c r="Z51" s="99"/>
      <c r="AA51" s="99"/>
      <c r="AB51" s="100"/>
      <c r="AC51" s="100"/>
      <c r="AD51" s="100"/>
      <c r="AE51" s="100"/>
      <c r="AF51" s="100">
        <v>1</v>
      </c>
      <c r="AG51" s="100">
        <v>1</v>
      </c>
      <c r="AH51" s="186">
        <f t="shared" si="1"/>
        <v>1</v>
      </c>
      <c r="AI51" s="186">
        <f t="shared" si="1"/>
        <v>1</v>
      </c>
      <c r="AJ51" s="99"/>
      <c r="AK51" s="99"/>
      <c r="AL51" s="99"/>
      <c r="AM51" s="99"/>
      <c r="AN51" s="99"/>
      <c r="AO51" s="99"/>
      <c r="AP51" s="188">
        <f t="shared" si="2"/>
        <v>0</v>
      </c>
      <c r="AQ51" s="188">
        <f t="shared" si="2"/>
        <v>0</v>
      </c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>
        <v>1</v>
      </c>
      <c r="BE51" s="101">
        <v>1</v>
      </c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2"/>
      <c r="CD51" s="102"/>
      <c r="CE51" s="102"/>
      <c r="CF51" s="102">
        <v>1</v>
      </c>
      <c r="CG51" s="102">
        <v>1</v>
      </c>
      <c r="CH51" s="102"/>
      <c r="CI51" s="102"/>
      <c r="CJ51" s="102"/>
      <c r="CK51" s="102"/>
      <c r="CL51" s="102"/>
      <c r="CM51" s="102"/>
      <c r="CN51" s="79">
        <f t="shared" si="11"/>
        <v>1</v>
      </c>
      <c r="CO51" s="79">
        <f t="shared" si="11"/>
        <v>1</v>
      </c>
      <c r="CP51" s="79">
        <f t="shared" si="10"/>
        <v>1</v>
      </c>
      <c r="CQ51" s="79">
        <f t="shared" si="4"/>
        <v>1</v>
      </c>
      <c r="CR51" s="103" t="str">
        <f t="shared" si="5"/>
        <v>Mire</v>
      </c>
      <c r="CS51" s="103" t="str">
        <f t="shared" si="6"/>
        <v>Mire</v>
      </c>
      <c r="CT51" s="103" t="str">
        <f t="shared" si="7"/>
        <v>Mire</v>
      </c>
      <c r="CU51" s="104" t="str">
        <f t="shared" si="8"/>
        <v>Mire</v>
      </c>
    </row>
    <row r="52" spans="1:99" ht="13.5" customHeight="1">
      <c r="A52" s="83" t="s">
        <v>77</v>
      </c>
      <c r="B52" s="35" t="s">
        <v>66</v>
      </c>
      <c r="C52" s="35"/>
      <c r="D52" s="35"/>
      <c r="E52" s="35" t="s">
        <v>282</v>
      </c>
      <c r="F52" s="77" t="s">
        <v>762</v>
      </c>
      <c r="G52" s="96" t="s">
        <v>758</v>
      </c>
      <c r="H52" s="39">
        <v>47</v>
      </c>
      <c r="I52" s="77" t="s">
        <v>759</v>
      </c>
      <c r="J52" s="77" t="s">
        <v>78</v>
      </c>
      <c r="K52" s="77" t="s">
        <v>78</v>
      </c>
      <c r="L52" s="77" t="s">
        <v>498</v>
      </c>
      <c r="M52" s="77" t="s">
        <v>502</v>
      </c>
      <c r="N52" s="35" t="s">
        <v>596</v>
      </c>
      <c r="O52" s="35" t="s">
        <v>609</v>
      </c>
      <c r="P52" s="35" t="s">
        <v>598</v>
      </c>
      <c r="Q52" s="35" t="s">
        <v>599</v>
      </c>
      <c r="R52" s="35" t="s">
        <v>600</v>
      </c>
      <c r="S52" s="35"/>
      <c r="T52" s="35" t="s">
        <v>601</v>
      </c>
      <c r="U52" s="97">
        <f t="shared" si="9"/>
        <v>10</v>
      </c>
      <c r="V52" s="97">
        <f t="shared" si="0"/>
        <v>6</v>
      </c>
      <c r="W52" s="98">
        <v>1</v>
      </c>
      <c r="X52" s="98">
        <v>0</v>
      </c>
      <c r="Y52" s="99"/>
      <c r="Z52" s="99"/>
      <c r="AA52" s="99"/>
      <c r="AB52" s="100"/>
      <c r="AC52" s="100"/>
      <c r="AD52" s="100">
        <v>2</v>
      </c>
      <c r="AE52" s="100">
        <v>1</v>
      </c>
      <c r="AF52" s="100">
        <v>2</v>
      </c>
      <c r="AG52" s="100">
        <v>2</v>
      </c>
      <c r="AH52" s="186">
        <f t="shared" si="1"/>
        <v>4</v>
      </c>
      <c r="AI52" s="186">
        <f t="shared" si="1"/>
        <v>3</v>
      </c>
      <c r="AJ52" s="99">
        <v>1</v>
      </c>
      <c r="AK52" s="99">
        <v>1</v>
      </c>
      <c r="AL52" s="99"/>
      <c r="AM52" s="99"/>
      <c r="AN52" s="99">
        <v>5</v>
      </c>
      <c r="AO52" s="99">
        <v>2</v>
      </c>
      <c r="AP52" s="188">
        <f t="shared" si="2"/>
        <v>6</v>
      </c>
      <c r="AQ52" s="188">
        <f t="shared" si="2"/>
        <v>3</v>
      </c>
      <c r="AR52" s="101"/>
      <c r="AS52" s="101"/>
      <c r="AT52" s="101">
        <v>1</v>
      </c>
      <c r="AU52" s="101">
        <v>1</v>
      </c>
      <c r="AV52" s="101">
        <v>1</v>
      </c>
      <c r="AW52" s="101">
        <v>1</v>
      </c>
      <c r="AX52" s="101"/>
      <c r="AY52" s="101"/>
      <c r="AZ52" s="101"/>
      <c r="BA52" s="101"/>
      <c r="BB52" s="101"/>
      <c r="BC52" s="101"/>
      <c r="BD52" s="101"/>
      <c r="BE52" s="101"/>
      <c r="BF52" s="101">
        <v>1</v>
      </c>
      <c r="BG52" s="101">
        <v>1</v>
      </c>
      <c r="BH52" s="101">
        <v>1</v>
      </c>
      <c r="BI52" s="101">
        <v>1</v>
      </c>
      <c r="BJ52" s="101"/>
      <c r="BK52" s="101"/>
      <c r="BL52" s="101"/>
      <c r="BM52" s="101"/>
      <c r="BN52" s="101">
        <v>1</v>
      </c>
      <c r="BO52" s="101">
        <v>0</v>
      </c>
      <c r="BP52" s="101"/>
      <c r="BQ52" s="101"/>
      <c r="BR52" s="101">
        <v>1</v>
      </c>
      <c r="BS52" s="101">
        <v>1</v>
      </c>
      <c r="BT52" s="101"/>
      <c r="BU52" s="101"/>
      <c r="BV52" s="101">
        <v>1</v>
      </c>
      <c r="BW52" s="101">
        <v>0</v>
      </c>
      <c r="BX52" s="101">
        <v>2</v>
      </c>
      <c r="BY52" s="101">
        <v>1</v>
      </c>
      <c r="BZ52" s="101">
        <v>1</v>
      </c>
      <c r="CA52" s="101">
        <v>0</v>
      </c>
      <c r="CB52" s="102">
        <v>2</v>
      </c>
      <c r="CC52" s="102">
        <v>2</v>
      </c>
      <c r="CD52" s="102">
        <v>3</v>
      </c>
      <c r="CE52" s="102">
        <v>2</v>
      </c>
      <c r="CF52" s="102"/>
      <c r="CG52" s="102"/>
      <c r="CH52" s="102"/>
      <c r="CI52" s="102"/>
      <c r="CJ52" s="102"/>
      <c r="CK52" s="102"/>
      <c r="CL52" s="102">
        <v>5</v>
      </c>
      <c r="CM52" s="102">
        <v>2</v>
      </c>
      <c r="CN52" s="79">
        <f t="shared" si="11"/>
        <v>10</v>
      </c>
      <c r="CO52" s="79">
        <f t="shared" si="11"/>
        <v>6</v>
      </c>
      <c r="CP52" s="79">
        <f t="shared" si="10"/>
        <v>10</v>
      </c>
      <c r="CQ52" s="79">
        <f t="shared" si="4"/>
        <v>6</v>
      </c>
      <c r="CR52" s="103" t="str">
        <f t="shared" si="5"/>
        <v>Mire</v>
      </c>
      <c r="CS52" s="103" t="str">
        <f t="shared" si="6"/>
        <v>Mire</v>
      </c>
      <c r="CT52" s="103" t="str">
        <f t="shared" si="7"/>
        <v>Mire</v>
      </c>
      <c r="CU52" s="104" t="str">
        <f t="shared" si="8"/>
        <v>Mire</v>
      </c>
    </row>
    <row r="53" spans="1:99" ht="13.5" customHeight="1">
      <c r="A53" s="83" t="s">
        <v>77</v>
      </c>
      <c r="B53" s="35" t="s">
        <v>66</v>
      </c>
      <c r="C53" s="35"/>
      <c r="D53" s="35"/>
      <c r="E53" s="77" t="s">
        <v>283</v>
      </c>
      <c r="F53" s="77" t="s">
        <v>415</v>
      </c>
      <c r="G53" s="96" t="s">
        <v>760</v>
      </c>
      <c r="H53" s="39">
        <v>40</v>
      </c>
      <c r="I53" s="77" t="s">
        <v>759</v>
      </c>
      <c r="J53" s="77" t="s">
        <v>78</v>
      </c>
      <c r="K53" s="77" t="s">
        <v>78</v>
      </c>
      <c r="L53" s="77" t="s">
        <v>498</v>
      </c>
      <c r="M53" s="77" t="s">
        <v>503</v>
      </c>
      <c r="N53" s="35" t="s">
        <v>596</v>
      </c>
      <c r="O53" s="35" t="s">
        <v>609</v>
      </c>
      <c r="P53" s="35" t="s">
        <v>598</v>
      </c>
      <c r="Q53" s="35" t="s">
        <v>599</v>
      </c>
      <c r="R53" s="35" t="s">
        <v>600</v>
      </c>
      <c r="S53" s="35"/>
      <c r="T53" s="35" t="s">
        <v>601</v>
      </c>
      <c r="U53" s="97">
        <f t="shared" si="9"/>
        <v>15</v>
      </c>
      <c r="V53" s="97">
        <f t="shared" si="0"/>
        <v>10</v>
      </c>
      <c r="W53" s="98">
        <v>1</v>
      </c>
      <c r="X53" s="98">
        <v>1</v>
      </c>
      <c r="Y53" s="99"/>
      <c r="Z53" s="99"/>
      <c r="AA53" s="99"/>
      <c r="AB53" s="100"/>
      <c r="AC53" s="100"/>
      <c r="AD53" s="100">
        <v>4</v>
      </c>
      <c r="AE53" s="100">
        <v>2</v>
      </c>
      <c r="AF53" s="100">
        <v>1</v>
      </c>
      <c r="AG53" s="100">
        <v>1</v>
      </c>
      <c r="AH53" s="186">
        <f t="shared" si="1"/>
        <v>5</v>
      </c>
      <c r="AI53" s="186">
        <f t="shared" si="1"/>
        <v>3</v>
      </c>
      <c r="AJ53" s="99"/>
      <c r="AK53" s="99"/>
      <c r="AL53" s="99">
        <v>2</v>
      </c>
      <c r="AM53" s="99">
        <v>1</v>
      </c>
      <c r="AN53" s="99">
        <v>8</v>
      </c>
      <c r="AO53" s="99">
        <v>6</v>
      </c>
      <c r="AP53" s="188">
        <f t="shared" si="2"/>
        <v>10</v>
      </c>
      <c r="AQ53" s="188">
        <f t="shared" si="2"/>
        <v>7</v>
      </c>
      <c r="AR53" s="101"/>
      <c r="AS53" s="101"/>
      <c r="AT53" s="101"/>
      <c r="AU53" s="101"/>
      <c r="AV53" s="101"/>
      <c r="AW53" s="101"/>
      <c r="AX53" s="101">
        <v>1</v>
      </c>
      <c r="AY53" s="101">
        <v>1</v>
      </c>
      <c r="AZ53" s="101">
        <v>1</v>
      </c>
      <c r="BA53" s="101">
        <v>1</v>
      </c>
      <c r="BB53" s="101">
        <v>5</v>
      </c>
      <c r="BC53" s="101">
        <v>3</v>
      </c>
      <c r="BD53" s="101"/>
      <c r="BE53" s="101"/>
      <c r="BF53" s="101">
        <v>1</v>
      </c>
      <c r="BG53" s="101">
        <v>1</v>
      </c>
      <c r="BH53" s="101"/>
      <c r="BI53" s="101"/>
      <c r="BJ53" s="101">
        <v>2</v>
      </c>
      <c r="BK53" s="101">
        <v>2</v>
      </c>
      <c r="BL53" s="101"/>
      <c r="BM53" s="101"/>
      <c r="BN53" s="101"/>
      <c r="BO53" s="101"/>
      <c r="BP53" s="101">
        <v>2</v>
      </c>
      <c r="BQ53" s="101">
        <v>2</v>
      </c>
      <c r="BR53" s="101">
        <v>1</v>
      </c>
      <c r="BS53" s="101">
        <v>0</v>
      </c>
      <c r="BT53" s="101"/>
      <c r="BU53" s="101"/>
      <c r="BV53" s="101"/>
      <c r="BW53" s="101"/>
      <c r="BX53" s="101">
        <v>2</v>
      </c>
      <c r="BY53" s="101">
        <v>0</v>
      </c>
      <c r="BZ53" s="101"/>
      <c r="CA53" s="101"/>
      <c r="CB53" s="102">
        <v>3</v>
      </c>
      <c r="CC53" s="102">
        <v>1</v>
      </c>
      <c r="CD53" s="102">
        <v>3</v>
      </c>
      <c r="CE53" s="102">
        <v>3</v>
      </c>
      <c r="CF53" s="102">
        <v>3</v>
      </c>
      <c r="CG53" s="102">
        <v>3</v>
      </c>
      <c r="CH53" s="102">
        <v>1</v>
      </c>
      <c r="CI53" s="102">
        <v>1</v>
      </c>
      <c r="CJ53" s="102"/>
      <c r="CK53" s="102"/>
      <c r="CL53" s="102">
        <v>5</v>
      </c>
      <c r="CM53" s="102">
        <v>2</v>
      </c>
      <c r="CN53" s="79">
        <f t="shared" si="11"/>
        <v>15</v>
      </c>
      <c r="CO53" s="79">
        <f t="shared" si="11"/>
        <v>10</v>
      </c>
      <c r="CP53" s="79">
        <f t="shared" si="10"/>
        <v>15</v>
      </c>
      <c r="CQ53" s="79">
        <f t="shared" si="4"/>
        <v>10</v>
      </c>
      <c r="CR53" s="103" t="str">
        <f t="shared" si="5"/>
        <v>Mire</v>
      </c>
      <c r="CS53" s="103" t="str">
        <f t="shared" si="6"/>
        <v>Mire</v>
      </c>
      <c r="CT53" s="103" t="str">
        <f t="shared" si="7"/>
        <v>Mire</v>
      </c>
      <c r="CU53" s="104" t="str">
        <f t="shared" si="8"/>
        <v>Mire</v>
      </c>
    </row>
    <row r="54" spans="1:99" ht="13.5" customHeight="1">
      <c r="A54" s="83" t="s">
        <v>77</v>
      </c>
      <c r="B54" s="35" t="s">
        <v>66</v>
      </c>
      <c r="C54" s="35"/>
      <c r="D54" s="35"/>
      <c r="E54" s="35" t="s">
        <v>284</v>
      </c>
      <c r="F54" s="77" t="s">
        <v>416</v>
      </c>
      <c r="G54" s="96" t="s">
        <v>758</v>
      </c>
      <c r="H54" s="39">
        <v>53</v>
      </c>
      <c r="I54" s="77" t="s">
        <v>759</v>
      </c>
      <c r="J54" s="77" t="s">
        <v>78</v>
      </c>
      <c r="K54" s="77" t="s">
        <v>78</v>
      </c>
      <c r="L54" s="77" t="s">
        <v>498</v>
      </c>
      <c r="M54" s="77" t="s">
        <v>504</v>
      </c>
      <c r="N54" s="35" t="s">
        <v>596</v>
      </c>
      <c r="O54" s="35" t="s">
        <v>609</v>
      </c>
      <c r="P54" s="35" t="s">
        <v>598</v>
      </c>
      <c r="Q54" s="35" t="s">
        <v>599</v>
      </c>
      <c r="R54" s="35" t="s">
        <v>600</v>
      </c>
      <c r="S54" s="35"/>
      <c r="T54" s="35" t="s">
        <v>601</v>
      </c>
      <c r="U54" s="97">
        <f t="shared" si="9"/>
        <v>5</v>
      </c>
      <c r="V54" s="97">
        <f t="shared" si="0"/>
        <v>2</v>
      </c>
      <c r="W54" s="98">
        <v>1</v>
      </c>
      <c r="X54" s="98">
        <v>0</v>
      </c>
      <c r="Y54" s="99"/>
      <c r="Z54" s="99"/>
      <c r="AA54" s="99"/>
      <c r="AB54" s="100"/>
      <c r="AC54" s="100"/>
      <c r="AD54" s="100">
        <v>1</v>
      </c>
      <c r="AE54" s="100">
        <v>1</v>
      </c>
      <c r="AF54" s="100">
        <v>1</v>
      </c>
      <c r="AG54" s="100">
        <v>0</v>
      </c>
      <c r="AH54" s="186">
        <f t="shared" si="1"/>
        <v>2</v>
      </c>
      <c r="AI54" s="186">
        <f t="shared" si="1"/>
        <v>1</v>
      </c>
      <c r="AJ54" s="99"/>
      <c r="AK54" s="99"/>
      <c r="AL54" s="99">
        <v>1</v>
      </c>
      <c r="AM54" s="99">
        <v>1</v>
      </c>
      <c r="AN54" s="99">
        <v>2</v>
      </c>
      <c r="AO54" s="99">
        <v>0</v>
      </c>
      <c r="AP54" s="188">
        <f t="shared" si="2"/>
        <v>3</v>
      </c>
      <c r="AQ54" s="188">
        <f t="shared" si="2"/>
        <v>1</v>
      </c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>
        <v>1</v>
      </c>
      <c r="BE54" s="101">
        <v>0</v>
      </c>
      <c r="BF54" s="101">
        <v>1</v>
      </c>
      <c r="BG54" s="101">
        <v>1</v>
      </c>
      <c r="BH54" s="101"/>
      <c r="BI54" s="101"/>
      <c r="BJ54" s="101"/>
      <c r="BK54" s="101"/>
      <c r="BL54" s="101">
        <v>1</v>
      </c>
      <c r="BM54" s="101">
        <v>1</v>
      </c>
      <c r="BN54" s="101">
        <v>1</v>
      </c>
      <c r="BO54" s="101">
        <v>0</v>
      </c>
      <c r="BP54" s="101"/>
      <c r="BQ54" s="101"/>
      <c r="BR54" s="101">
        <v>1</v>
      </c>
      <c r="BS54" s="101">
        <v>0</v>
      </c>
      <c r="BT54" s="101"/>
      <c r="BU54" s="101"/>
      <c r="BV54" s="101"/>
      <c r="BW54" s="101"/>
      <c r="BX54" s="101"/>
      <c r="BY54" s="101"/>
      <c r="BZ54" s="101"/>
      <c r="CA54" s="101"/>
      <c r="CB54" s="102"/>
      <c r="CC54" s="102"/>
      <c r="CD54" s="102"/>
      <c r="CE54" s="102"/>
      <c r="CF54" s="102">
        <v>1</v>
      </c>
      <c r="CG54" s="102">
        <v>0</v>
      </c>
      <c r="CH54" s="102">
        <v>1</v>
      </c>
      <c r="CI54" s="102">
        <v>1</v>
      </c>
      <c r="CJ54" s="102">
        <v>1</v>
      </c>
      <c r="CK54" s="102">
        <v>0</v>
      </c>
      <c r="CL54" s="102">
        <v>2</v>
      </c>
      <c r="CM54" s="102">
        <v>1</v>
      </c>
      <c r="CN54" s="79">
        <f t="shared" si="11"/>
        <v>5</v>
      </c>
      <c r="CO54" s="79">
        <f t="shared" si="11"/>
        <v>2</v>
      </c>
      <c r="CP54" s="79">
        <f t="shared" si="10"/>
        <v>5</v>
      </c>
      <c r="CQ54" s="79">
        <f t="shared" si="4"/>
        <v>2</v>
      </c>
      <c r="CR54" s="103" t="str">
        <f t="shared" si="5"/>
        <v>Mire</v>
      </c>
      <c r="CS54" s="103" t="str">
        <f t="shared" si="6"/>
        <v>Mire</v>
      </c>
      <c r="CT54" s="103" t="str">
        <f t="shared" si="7"/>
        <v>Mire</v>
      </c>
      <c r="CU54" s="104" t="str">
        <f t="shared" si="8"/>
        <v>Mire</v>
      </c>
    </row>
    <row r="55" spans="1:99" ht="13.5" customHeight="1">
      <c r="A55" s="83" t="s">
        <v>77</v>
      </c>
      <c r="B55" s="35" t="s">
        <v>66</v>
      </c>
      <c r="C55" s="35"/>
      <c r="D55" s="35"/>
      <c r="E55" s="35" t="s">
        <v>285</v>
      </c>
      <c r="F55" s="77" t="s">
        <v>417</v>
      </c>
      <c r="G55" s="96" t="s">
        <v>758</v>
      </c>
      <c r="H55" s="39">
        <v>39</v>
      </c>
      <c r="I55" s="77" t="s">
        <v>759</v>
      </c>
      <c r="J55" s="77" t="s">
        <v>78</v>
      </c>
      <c r="K55" s="77" t="s">
        <v>78</v>
      </c>
      <c r="L55" s="77" t="s">
        <v>498</v>
      </c>
      <c r="M55" s="77" t="s">
        <v>505</v>
      </c>
      <c r="N55" s="35" t="s">
        <v>596</v>
      </c>
      <c r="O55" s="35" t="s">
        <v>609</v>
      </c>
      <c r="P55" s="35" t="s">
        <v>598</v>
      </c>
      <c r="Q55" s="35" t="s">
        <v>599</v>
      </c>
      <c r="R55" s="35" t="s">
        <v>600</v>
      </c>
      <c r="S55" s="35"/>
      <c r="T55" s="35" t="s">
        <v>601</v>
      </c>
      <c r="U55" s="97">
        <f t="shared" si="9"/>
        <v>4</v>
      </c>
      <c r="V55" s="97">
        <f t="shared" si="0"/>
        <v>0</v>
      </c>
      <c r="W55" s="98">
        <v>1</v>
      </c>
      <c r="X55" s="98">
        <v>0</v>
      </c>
      <c r="Y55" s="99"/>
      <c r="Z55" s="99"/>
      <c r="AA55" s="99"/>
      <c r="AB55" s="100"/>
      <c r="AC55" s="100"/>
      <c r="AD55" s="100"/>
      <c r="AE55" s="100"/>
      <c r="AF55" s="100">
        <v>1</v>
      </c>
      <c r="AG55" s="100">
        <v>0</v>
      </c>
      <c r="AH55" s="186">
        <f t="shared" si="1"/>
        <v>1</v>
      </c>
      <c r="AI55" s="186">
        <f t="shared" si="1"/>
        <v>0</v>
      </c>
      <c r="AJ55" s="99"/>
      <c r="AK55" s="99"/>
      <c r="AL55" s="99"/>
      <c r="AM55" s="99"/>
      <c r="AN55" s="99">
        <v>3</v>
      </c>
      <c r="AO55" s="99">
        <v>0</v>
      </c>
      <c r="AP55" s="188">
        <f t="shared" si="2"/>
        <v>3</v>
      </c>
      <c r="AQ55" s="188">
        <f t="shared" si="2"/>
        <v>0</v>
      </c>
      <c r="AR55" s="101"/>
      <c r="AS55" s="101"/>
      <c r="AT55" s="101"/>
      <c r="AU55" s="101"/>
      <c r="AV55" s="101">
        <v>1</v>
      </c>
      <c r="AW55" s="101">
        <v>0</v>
      </c>
      <c r="AX55" s="101"/>
      <c r="AY55" s="101"/>
      <c r="AZ55" s="101"/>
      <c r="BA55" s="101"/>
      <c r="BB55" s="101"/>
      <c r="BC55" s="101"/>
      <c r="BD55" s="101"/>
      <c r="BE55" s="101"/>
      <c r="BF55" s="101">
        <v>1</v>
      </c>
      <c r="BG55" s="101">
        <v>0</v>
      </c>
      <c r="BH55" s="101"/>
      <c r="BI55" s="101"/>
      <c r="BJ55" s="101">
        <v>1</v>
      </c>
      <c r="BK55" s="101">
        <v>0</v>
      </c>
      <c r="BL55" s="101"/>
      <c r="BM55" s="101"/>
      <c r="BN55" s="101"/>
      <c r="BO55" s="101"/>
      <c r="BP55" s="101"/>
      <c r="BQ55" s="101"/>
      <c r="BR55" s="101">
        <v>1</v>
      </c>
      <c r="BS55" s="101">
        <v>0</v>
      </c>
      <c r="BT55" s="101"/>
      <c r="BU55" s="101"/>
      <c r="BV55" s="101"/>
      <c r="BW55" s="101"/>
      <c r="BX55" s="101"/>
      <c r="BY55" s="101"/>
      <c r="BZ55" s="101"/>
      <c r="CA55" s="101"/>
      <c r="CB55" s="102">
        <v>1</v>
      </c>
      <c r="CC55" s="102">
        <v>0</v>
      </c>
      <c r="CD55" s="102"/>
      <c r="CE55" s="102"/>
      <c r="CF55" s="102"/>
      <c r="CG55" s="102"/>
      <c r="CH55" s="102">
        <v>2</v>
      </c>
      <c r="CI55" s="102">
        <v>0</v>
      </c>
      <c r="CJ55" s="102">
        <v>1</v>
      </c>
      <c r="CK55" s="102">
        <v>0</v>
      </c>
      <c r="CL55" s="102"/>
      <c r="CM55" s="102"/>
      <c r="CN55" s="79">
        <f t="shared" si="11"/>
        <v>4</v>
      </c>
      <c r="CO55" s="79">
        <f t="shared" si="11"/>
        <v>0</v>
      </c>
      <c r="CP55" s="79">
        <f t="shared" si="10"/>
        <v>4</v>
      </c>
      <c r="CQ55" s="79">
        <f t="shared" si="4"/>
        <v>0</v>
      </c>
      <c r="CR55" s="103" t="str">
        <f t="shared" si="5"/>
        <v>Mire</v>
      </c>
      <c r="CS55" s="103" t="str">
        <f t="shared" si="6"/>
        <v>Mire</v>
      </c>
      <c r="CT55" s="103" t="str">
        <f t="shared" si="7"/>
        <v>Mire</v>
      </c>
      <c r="CU55" s="104" t="str">
        <f t="shared" si="8"/>
        <v>Mire</v>
      </c>
    </row>
    <row r="56" spans="1:99" ht="13.5" customHeight="1">
      <c r="A56" s="83" t="s">
        <v>77</v>
      </c>
      <c r="B56" s="35" t="s">
        <v>66</v>
      </c>
      <c r="C56" s="35"/>
      <c r="D56" s="35"/>
      <c r="E56" s="35" t="s">
        <v>286</v>
      </c>
      <c r="F56" s="77" t="s">
        <v>418</v>
      </c>
      <c r="G56" s="96" t="s">
        <v>758</v>
      </c>
      <c r="H56" s="39">
        <v>56</v>
      </c>
      <c r="I56" s="77" t="s">
        <v>759</v>
      </c>
      <c r="J56" s="77" t="s">
        <v>78</v>
      </c>
      <c r="K56" s="77" t="s">
        <v>78</v>
      </c>
      <c r="L56" s="77" t="s">
        <v>506</v>
      </c>
      <c r="M56" s="77" t="s">
        <v>507</v>
      </c>
      <c r="N56" s="35" t="s">
        <v>608</v>
      </c>
      <c r="O56" s="35" t="s">
        <v>609</v>
      </c>
      <c r="P56" s="35" t="s">
        <v>598</v>
      </c>
      <c r="Q56" s="35" t="s">
        <v>599</v>
      </c>
      <c r="R56" s="35" t="s">
        <v>600</v>
      </c>
      <c r="S56" s="35"/>
      <c r="T56" s="35" t="s">
        <v>601</v>
      </c>
      <c r="U56" s="97">
        <f t="shared" si="9"/>
        <v>13</v>
      </c>
      <c r="V56" s="97">
        <f t="shared" si="0"/>
        <v>7</v>
      </c>
      <c r="W56" s="98">
        <v>1</v>
      </c>
      <c r="X56" s="98">
        <v>0</v>
      </c>
      <c r="Y56" s="99"/>
      <c r="Z56" s="99"/>
      <c r="AA56" s="99"/>
      <c r="AB56" s="100"/>
      <c r="AC56" s="100"/>
      <c r="AD56" s="100">
        <v>1</v>
      </c>
      <c r="AE56" s="100">
        <v>1</v>
      </c>
      <c r="AF56" s="100">
        <v>4</v>
      </c>
      <c r="AG56" s="100">
        <v>4</v>
      </c>
      <c r="AH56" s="186">
        <f t="shared" si="1"/>
        <v>5</v>
      </c>
      <c r="AI56" s="186">
        <f t="shared" si="1"/>
        <v>5</v>
      </c>
      <c r="AJ56" s="99"/>
      <c r="AK56" s="99"/>
      <c r="AL56" s="99">
        <v>1</v>
      </c>
      <c r="AM56" s="99">
        <v>1</v>
      </c>
      <c r="AN56" s="99">
        <v>7</v>
      </c>
      <c r="AO56" s="99">
        <v>1</v>
      </c>
      <c r="AP56" s="188">
        <f t="shared" si="2"/>
        <v>8</v>
      </c>
      <c r="AQ56" s="188">
        <f t="shared" si="2"/>
        <v>2</v>
      </c>
      <c r="AR56" s="101"/>
      <c r="AS56" s="101"/>
      <c r="AT56" s="101"/>
      <c r="AU56" s="101"/>
      <c r="AV56" s="101">
        <v>1</v>
      </c>
      <c r="AW56" s="101">
        <v>1</v>
      </c>
      <c r="AX56" s="101">
        <v>1</v>
      </c>
      <c r="AY56" s="101">
        <v>0</v>
      </c>
      <c r="AZ56" s="101">
        <v>1</v>
      </c>
      <c r="BA56" s="101">
        <v>1</v>
      </c>
      <c r="BB56" s="101">
        <v>1</v>
      </c>
      <c r="BC56" s="101">
        <v>1</v>
      </c>
      <c r="BD56" s="101">
        <v>2</v>
      </c>
      <c r="BE56" s="101">
        <v>2</v>
      </c>
      <c r="BF56" s="101"/>
      <c r="BG56" s="101"/>
      <c r="BH56" s="101">
        <v>1</v>
      </c>
      <c r="BI56" s="101">
        <v>1</v>
      </c>
      <c r="BJ56" s="101"/>
      <c r="BK56" s="101"/>
      <c r="BL56" s="101"/>
      <c r="BM56" s="101"/>
      <c r="BN56" s="101">
        <v>1</v>
      </c>
      <c r="BO56" s="101">
        <v>0</v>
      </c>
      <c r="BP56" s="101"/>
      <c r="BQ56" s="101"/>
      <c r="BR56" s="101">
        <v>3</v>
      </c>
      <c r="BS56" s="101">
        <v>1</v>
      </c>
      <c r="BT56" s="101"/>
      <c r="BU56" s="101"/>
      <c r="BV56" s="101">
        <v>1</v>
      </c>
      <c r="BW56" s="101">
        <v>0</v>
      </c>
      <c r="BX56" s="101"/>
      <c r="BY56" s="101"/>
      <c r="BZ56" s="101">
        <v>1</v>
      </c>
      <c r="CA56" s="101">
        <v>0</v>
      </c>
      <c r="CB56" s="102">
        <v>2</v>
      </c>
      <c r="CC56" s="102">
        <v>1</v>
      </c>
      <c r="CD56" s="102">
        <v>2</v>
      </c>
      <c r="CE56" s="102">
        <v>2</v>
      </c>
      <c r="CF56" s="102">
        <v>1</v>
      </c>
      <c r="CG56" s="102">
        <v>1</v>
      </c>
      <c r="CH56" s="102"/>
      <c r="CI56" s="102"/>
      <c r="CJ56" s="102"/>
      <c r="CK56" s="102"/>
      <c r="CL56" s="102">
        <v>8</v>
      </c>
      <c r="CM56" s="102">
        <v>3</v>
      </c>
      <c r="CN56" s="79">
        <f t="shared" si="11"/>
        <v>13</v>
      </c>
      <c r="CO56" s="79">
        <f t="shared" si="11"/>
        <v>7</v>
      </c>
      <c r="CP56" s="79">
        <f t="shared" si="10"/>
        <v>13</v>
      </c>
      <c r="CQ56" s="79">
        <f t="shared" si="4"/>
        <v>7</v>
      </c>
      <c r="CR56" s="103" t="str">
        <f t="shared" si="5"/>
        <v>Mire</v>
      </c>
      <c r="CS56" s="103" t="str">
        <f t="shared" si="6"/>
        <v>Mire</v>
      </c>
      <c r="CT56" s="103" t="str">
        <f t="shared" si="7"/>
        <v>Mire</v>
      </c>
      <c r="CU56" s="104" t="str">
        <f t="shared" si="8"/>
        <v>Mire</v>
      </c>
    </row>
    <row r="57" spans="1:99" ht="13.5" customHeight="1">
      <c r="A57" s="83" t="s">
        <v>77</v>
      </c>
      <c r="B57" s="35" t="s">
        <v>66</v>
      </c>
      <c r="C57" s="35"/>
      <c r="D57" s="35"/>
      <c r="E57" s="35" t="s">
        <v>287</v>
      </c>
      <c r="F57" s="77" t="s">
        <v>419</v>
      </c>
      <c r="G57" s="96" t="s">
        <v>758</v>
      </c>
      <c r="H57" s="39">
        <v>61</v>
      </c>
      <c r="I57" s="77" t="s">
        <v>759</v>
      </c>
      <c r="J57" s="77" t="s">
        <v>78</v>
      </c>
      <c r="K57" s="77" t="s">
        <v>78</v>
      </c>
      <c r="L57" s="77" t="s">
        <v>506</v>
      </c>
      <c r="M57" s="77" t="s">
        <v>506</v>
      </c>
      <c r="N57" s="35" t="s">
        <v>608</v>
      </c>
      <c r="O57" s="35" t="s">
        <v>609</v>
      </c>
      <c r="P57" s="35" t="s">
        <v>598</v>
      </c>
      <c r="Q57" s="35" t="s">
        <v>605</v>
      </c>
      <c r="R57" s="35" t="s">
        <v>614</v>
      </c>
      <c r="S57" s="77"/>
      <c r="T57" s="35" t="s">
        <v>601</v>
      </c>
      <c r="U57" s="97">
        <f t="shared" si="9"/>
        <v>17</v>
      </c>
      <c r="V57" s="97">
        <f t="shared" si="0"/>
        <v>13</v>
      </c>
      <c r="W57" s="98">
        <v>1</v>
      </c>
      <c r="X57" s="98">
        <v>0</v>
      </c>
      <c r="Y57" s="99"/>
      <c r="Z57" s="99"/>
      <c r="AA57" s="99"/>
      <c r="AB57" s="100"/>
      <c r="AC57" s="100"/>
      <c r="AD57" s="100"/>
      <c r="AE57" s="100"/>
      <c r="AF57" s="100">
        <v>9</v>
      </c>
      <c r="AG57" s="100">
        <v>8</v>
      </c>
      <c r="AH57" s="186">
        <f t="shared" si="1"/>
        <v>9</v>
      </c>
      <c r="AI57" s="186">
        <f t="shared" si="1"/>
        <v>8</v>
      </c>
      <c r="AJ57" s="99"/>
      <c r="AK57" s="99"/>
      <c r="AL57" s="99"/>
      <c r="AM57" s="99"/>
      <c r="AN57" s="99">
        <v>8</v>
      </c>
      <c r="AO57" s="99">
        <v>5</v>
      </c>
      <c r="AP57" s="188">
        <f t="shared" si="2"/>
        <v>8</v>
      </c>
      <c r="AQ57" s="188">
        <f t="shared" si="2"/>
        <v>5</v>
      </c>
      <c r="AR57" s="101"/>
      <c r="AS57" s="101"/>
      <c r="AT57" s="101"/>
      <c r="AU57" s="101"/>
      <c r="AV57" s="101"/>
      <c r="AW57" s="101"/>
      <c r="AX57" s="101">
        <v>1</v>
      </c>
      <c r="AY57" s="101">
        <v>1</v>
      </c>
      <c r="AZ57" s="101">
        <v>3</v>
      </c>
      <c r="BA57" s="101">
        <v>3</v>
      </c>
      <c r="BB57" s="101">
        <v>2</v>
      </c>
      <c r="BC57" s="101">
        <v>2</v>
      </c>
      <c r="BD57" s="101">
        <v>5</v>
      </c>
      <c r="BE57" s="101">
        <v>4</v>
      </c>
      <c r="BF57" s="101">
        <v>4</v>
      </c>
      <c r="BG57" s="101">
        <v>1</v>
      </c>
      <c r="BH57" s="101">
        <v>1</v>
      </c>
      <c r="BI57" s="101">
        <v>1</v>
      </c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>
        <v>1</v>
      </c>
      <c r="BW57" s="101">
        <v>1</v>
      </c>
      <c r="BX57" s="101"/>
      <c r="BY57" s="101"/>
      <c r="BZ57" s="101"/>
      <c r="CA57" s="101"/>
      <c r="CB57" s="102">
        <v>6</v>
      </c>
      <c r="CC57" s="102">
        <v>5</v>
      </c>
      <c r="CD57" s="102">
        <v>4</v>
      </c>
      <c r="CE57" s="102">
        <v>4</v>
      </c>
      <c r="CF57" s="102">
        <v>2</v>
      </c>
      <c r="CG57" s="102">
        <v>2</v>
      </c>
      <c r="CH57" s="102">
        <v>2</v>
      </c>
      <c r="CI57" s="102">
        <v>0</v>
      </c>
      <c r="CJ57" s="102">
        <v>1</v>
      </c>
      <c r="CK57" s="102">
        <v>1</v>
      </c>
      <c r="CL57" s="102">
        <v>2</v>
      </c>
      <c r="CM57" s="102">
        <v>1</v>
      </c>
      <c r="CN57" s="79">
        <f t="shared" si="11"/>
        <v>17</v>
      </c>
      <c r="CO57" s="79">
        <f t="shared" si="11"/>
        <v>13</v>
      </c>
      <c r="CP57" s="79">
        <f t="shared" si="10"/>
        <v>17</v>
      </c>
      <c r="CQ57" s="79">
        <f t="shared" si="4"/>
        <v>13</v>
      </c>
      <c r="CR57" s="103" t="str">
        <f t="shared" si="5"/>
        <v>Mire</v>
      </c>
      <c r="CS57" s="103" t="str">
        <f t="shared" si="6"/>
        <v>Mire</v>
      </c>
      <c r="CT57" s="103" t="str">
        <f t="shared" si="7"/>
        <v>Mire</v>
      </c>
      <c r="CU57" s="104" t="str">
        <f t="shared" si="8"/>
        <v>Mire</v>
      </c>
    </row>
    <row r="58" spans="1:99" ht="13.5" customHeight="1">
      <c r="A58" s="83" t="s">
        <v>77</v>
      </c>
      <c r="B58" s="35" t="s">
        <v>66</v>
      </c>
      <c r="C58" s="35"/>
      <c r="D58" s="35"/>
      <c r="E58" s="35" t="s">
        <v>288</v>
      </c>
      <c r="F58" s="77" t="s">
        <v>420</v>
      </c>
      <c r="G58" s="96" t="s">
        <v>758</v>
      </c>
      <c r="H58" s="39">
        <v>47</v>
      </c>
      <c r="I58" s="77" t="s">
        <v>759</v>
      </c>
      <c r="J58" s="77" t="s">
        <v>78</v>
      </c>
      <c r="K58" s="77" t="s">
        <v>78</v>
      </c>
      <c r="L58" s="77" t="s">
        <v>506</v>
      </c>
      <c r="M58" s="77" t="s">
        <v>508</v>
      </c>
      <c r="N58" s="35" t="s">
        <v>608</v>
      </c>
      <c r="O58" s="35" t="s">
        <v>609</v>
      </c>
      <c r="P58" s="35" t="s">
        <v>598</v>
      </c>
      <c r="Q58" s="35" t="s">
        <v>599</v>
      </c>
      <c r="R58" s="35" t="s">
        <v>600</v>
      </c>
      <c r="S58" s="35"/>
      <c r="T58" s="35" t="s">
        <v>601</v>
      </c>
      <c r="U58" s="97">
        <f t="shared" si="9"/>
        <v>18</v>
      </c>
      <c r="V58" s="97">
        <f t="shared" si="0"/>
        <v>10</v>
      </c>
      <c r="W58" s="98">
        <v>1</v>
      </c>
      <c r="X58" s="98">
        <v>0</v>
      </c>
      <c r="Y58" s="99"/>
      <c r="Z58" s="99"/>
      <c r="AA58" s="99"/>
      <c r="AB58" s="100"/>
      <c r="AC58" s="100"/>
      <c r="AD58" s="100"/>
      <c r="AE58" s="100"/>
      <c r="AF58" s="100">
        <v>6</v>
      </c>
      <c r="AG58" s="100">
        <v>4</v>
      </c>
      <c r="AH58" s="186">
        <f t="shared" si="1"/>
        <v>6</v>
      </c>
      <c r="AI58" s="186">
        <f t="shared" si="1"/>
        <v>4</v>
      </c>
      <c r="AJ58" s="99"/>
      <c r="AK58" s="99"/>
      <c r="AL58" s="99"/>
      <c r="AM58" s="99"/>
      <c r="AN58" s="99">
        <v>12</v>
      </c>
      <c r="AO58" s="99">
        <v>6</v>
      </c>
      <c r="AP58" s="188">
        <f t="shared" si="2"/>
        <v>12</v>
      </c>
      <c r="AQ58" s="188">
        <f t="shared" si="2"/>
        <v>6</v>
      </c>
      <c r="AR58" s="101"/>
      <c r="AS58" s="101"/>
      <c r="AT58" s="101"/>
      <c r="AU58" s="101"/>
      <c r="AV58" s="101">
        <v>1</v>
      </c>
      <c r="AW58" s="101">
        <v>1</v>
      </c>
      <c r="AX58" s="101">
        <v>2</v>
      </c>
      <c r="AY58" s="101">
        <v>2</v>
      </c>
      <c r="AZ58" s="101">
        <v>1</v>
      </c>
      <c r="BA58" s="101">
        <v>1</v>
      </c>
      <c r="BB58" s="101">
        <v>3</v>
      </c>
      <c r="BC58" s="101">
        <v>2</v>
      </c>
      <c r="BD58" s="101">
        <v>3</v>
      </c>
      <c r="BE58" s="101">
        <v>2</v>
      </c>
      <c r="BF58" s="101">
        <v>3</v>
      </c>
      <c r="BG58" s="101">
        <v>2</v>
      </c>
      <c r="BH58" s="101"/>
      <c r="BI58" s="101"/>
      <c r="BJ58" s="101"/>
      <c r="BK58" s="101"/>
      <c r="BL58" s="101"/>
      <c r="BM58" s="101"/>
      <c r="BN58" s="101">
        <v>2</v>
      </c>
      <c r="BO58" s="101">
        <v>0</v>
      </c>
      <c r="BP58" s="101">
        <v>1</v>
      </c>
      <c r="BQ58" s="101">
        <v>0</v>
      </c>
      <c r="BR58" s="101"/>
      <c r="BS58" s="101"/>
      <c r="BT58" s="101"/>
      <c r="BU58" s="101"/>
      <c r="BV58" s="101">
        <v>2</v>
      </c>
      <c r="BW58" s="101">
        <v>0</v>
      </c>
      <c r="BX58" s="101"/>
      <c r="BY58" s="101"/>
      <c r="BZ58" s="101"/>
      <c r="CA58" s="101"/>
      <c r="CB58" s="102">
        <v>6</v>
      </c>
      <c r="CC58" s="102">
        <v>5</v>
      </c>
      <c r="CD58" s="102">
        <v>5</v>
      </c>
      <c r="CE58" s="102">
        <v>4</v>
      </c>
      <c r="CF58" s="102"/>
      <c r="CG58" s="102"/>
      <c r="CH58" s="102">
        <v>2</v>
      </c>
      <c r="CI58" s="102">
        <v>1</v>
      </c>
      <c r="CJ58" s="102">
        <v>2</v>
      </c>
      <c r="CK58" s="102">
        <v>0</v>
      </c>
      <c r="CL58" s="102">
        <v>3</v>
      </c>
      <c r="CM58" s="102">
        <v>0</v>
      </c>
      <c r="CN58" s="79">
        <f t="shared" si="11"/>
        <v>18</v>
      </c>
      <c r="CO58" s="79">
        <f t="shared" si="11"/>
        <v>10</v>
      </c>
      <c r="CP58" s="79">
        <f t="shared" si="10"/>
        <v>18</v>
      </c>
      <c r="CQ58" s="79">
        <f t="shared" si="4"/>
        <v>10</v>
      </c>
      <c r="CR58" s="103" t="str">
        <f t="shared" si="5"/>
        <v>Mire</v>
      </c>
      <c r="CS58" s="103" t="str">
        <f t="shared" si="6"/>
        <v>Mire</v>
      </c>
      <c r="CT58" s="103" t="str">
        <f t="shared" si="7"/>
        <v>Mire</v>
      </c>
      <c r="CU58" s="104" t="str">
        <f t="shared" si="8"/>
        <v>Mire</v>
      </c>
    </row>
    <row r="59" spans="1:99" ht="13.5" customHeight="1">
      <c r="A59" s="83" t="s">
        <v>77</v>
      </c>
      <c r="B59" s="35" t="s">
        <v>66</v>
      </c>
      <c r="C59" s="35"/>
      <c r="D59" s="35"/>
      <c r="E59" s="35" t="s">
        <v>289</v>
      </c>
      <c r="F59" s="77" t="s">
        <v>420</v>
      </c>
      <c r="G59" s="96" t="s">
        <v>758</v>
      </c>
      <c r="H59" s="39">
        <v>47</v>
      </c>
      <c r="I59" s="77" t="s">
        <v>759</v>
      </c>
      <c r="J59" s="77" t="s">
        <v>78</v>
      </c>
      <c r="K59" s="77" t="s">
        <v>78</v>
      </c>
      <c r="L59" s="77" t="s">
        <v>506</v>
      </c>
      <c r="M59" s="77" t="s">
        <v>509</v>
      </c>
      <c r="N59" s="35" t="s">
        <v>608</v>
      </c>
      <c r="O59" s="35" t="s">
        <v>609</v>
      </c>
      <c r="P59" s="35" t="s">
        <v>598</v>
      </c>
      <c r="Q59" s="35" t="s">
        <v>67</v>
      </c>
      <c r="R59" s="35" t="s">
        <v>604</v>
      </c>
      <c r="S59" s="35" t="s">
        <v>288</v>
      </c>
      <c r="T59" s="35" t="s">
        <v>601</v>
      </c>
      <c r="U59" s="97">
        <f t="shared" si="9"/>
        <v>5</v>
      </c>
      <c r="V59" s="97">
        <f t="shared" si="0"/>
        <v>2</v>
      </c>
      <c r="W59" s="98"/>
      <c r="X59" s="98"/>
      <c r="Y59" s="99"/>
      <c r="Z59" s="99"/>
      <c r="AA59" s="99"/>
      <c r="AB59" s="100"/>
      <c r="AC59" s="100"/>
      <c r="AD59" s="100">
        <v>3</v>
      </c>
      <c r="AE59" s="100">
        <v>1</v>
      </c>
      <c r="AF59" s="100">
        <v>2</v>
      </c>
      <c r="AG59" s="100">
        <v>1</v>
      </c>
      <c r="AH59" s="186">
        <f t="shared" si="1"/>
        <v>5</v>
      </c>
      <c r="AI59" s="186">
        <f t="shared" si="1"/>
        <v>2</v>
      </c>
      <c r="AJ59" s="99"/>
      <c r="AK59" s="99"/>
      <c r="AL59" s="99"/>
      <c r="AM59" s="99"/>
      <c r="AN59" s="99"/>
      <c r="AO59" s="99"/>
      <c r="AP59" s="188">
        <f t="shared" si="2"/>
        <v>0</v>
      </c>
      <c r="AQ59" s="188">
        <f t="shared" si="2"/>
        <v>0</v>
      </c>
      <c r="AR59" s="101"/>
      <c r="AS59" s="101"/>
      <c r="AT59" s="101"/>
      <c r="AU59" s="101"/>
      <c r="AV59" s="101">
        <v>1</v>
      </c>
      <c r="AW59" s="101">
        <v>0</v>
      </c>
      <c r="AX59" s="101"/>
      <c r="AY59" s="101"/>
      <c r="AZ59" s="101"/>
      <c r="BA59" s="101"/>
      <c r="BB59" s="101"/>
      <c r="BC59" s="101"/>
      <c r="BD59" s="101">
        <v>1</v>
      </c>
      <c r="BE59" s="101">
        <v>1</v>
      </c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>
        <v>1</v>
      </c>
      <c r="BQ59" s="101">
        <v>1</v>
      </c>
      <c r="BR59" s="101"/>
      <c r="BS59" s="101"/>
      <c r="BT59" s="101"/>
      <c r="BU59" s="101"/>
      <c r="BV59" s="101"/>
      <c r="BW59" s="101"/>
      <c r="BX59" s="101">
        <v>2</v>
      </c>
      <c r="BY59" s="101">
        <v>0</v>
      </c>
      <c r="BZ59" s="101"/>
      <c r="CA59" s="101"/>
      <c r="CB59" s="102">
        <v>2</v>
      </c>
      <c r="CC59" s="102">
        <v>1</v>
      </c>
      <c r="CD59" s="102"/>
      <c r="CE59" s="102"/>
      <c r="CF59" s="102"/>
      <c r="CG59" s="102"/>
      <c r="CH59" s="102"/>
      <c r="CI59" s="102"/>
      <c r="CJ59" s="102">
        <v>1</v>
      </c>
      <c r="CK59" s="102">
        <v>1</v>
      </c>
      <c r="CL59" s="102">
        <v>2</v>
      </c>
      <c r="CM59" s="102">
        <v>0</v>
      </c>
      <c r="CN59" s="79">
        <f t="shared" si="11"/>
        <v>5</v>
      </c>
      <c r="CO59" s="79">
        <f t="shared" si="11"/>
        <v>2</v>
      </c>
      <c r="CP59" s="79">
        <f>SUM(CB59+CD59+CF59+CH59+CJ59+CL59)</f>
        <v>5</v>
      </c>
      <c r="CQ59" s="79">
        <f t="shared" si="4"/>
        <v>2</v>
      </c>
      <c r="CR59" s="103" t="str">
        <f t="shared" si="5"/>
        <v>Mire</v>
      </c>
      <c r="CS59" s="103" t="str">
        <f t="shared" si="6"/>
        <v>Mire</v>
      </c>
      <c r="CT59" s="103" t="str">
        <f t="shared" si="7"/>
        <v>Mire</v>
      </c>
      <c r="CU59" s="104" t="str">
        <f t="shared" si="8"/>
        <v>Mire</v>
      </c>
    </row>
    <row r="60" spans="1:99" ht="13.5" customHeight="1">
      <c r="A60" s="83" t="s">
        <v>77</v>
      </c>
      <c r="B60" s="35" t="s">
        <v>66</v>
      </c>
      <c r="C60" s="35"/>
      <c r="D60" s="35"/>
      <c r="E60" s="35" t="s">
        <v>290</v>
      </c>
      <c r="F60" s="77" t="s">
        <v>421</v>
      </c>
      <c r="G60" s="96" t="s">
        <v>758</v>
      </c>
      <c r="H60" s="39">
        <v>37</v>
      </c>
      <c r="I60" s="77" t="s">
        <v>759</v>
      </c>
      <c r="J60" s="77" t="s">
        <v>78</v>
      </c>
      <c r="K60" s="77" t="s">
        <v>78</v>
      </c>
      <c r="L60" s="77" t="s">
        <v>506</v>
      </c>
      <c r="M60" s="77" t="s">
        <v>510</v>
      </c>
      <c r="N60" s="35" t="s">
        <v>608</v>
      </c>
      <c r="O60" s="35" t="s">
        <v>609</v>
      </c>
      <c r="P60" s="35" t="s">
        <v>598</v>
      </c>
      <c r="Q60" s="35" t="s">
        <v>599</v>
      </c>
      <c r="R60" s="35" t="s">
        <v>600</v>
      </c>
      <c r="S60" s="35"/>
      <c r="T60" s="35" t="s">
        <v>601</v>
      </c>
      <c r="U60" s="97">
        <f t="shared" si="9"/>
        <v>6</v>
      </c>
      <c r="V60" s="97">
        <f t="shared" si="0"/>
        <v>2</v>
      </c>
      <c r="W60" s="98">
        <v>1</v>
      </c>
      <c r="X60" s="98">
        <v>0</v>
      </c>
      <c r="Y60" s="99"/>
      <c r="Z60" s="99"/>
      <c r="AA60" s="99"/>
      <c r="AB60" s="100"/>
      <c r="AC60" s="100"/>
      <c r="AD60" s="100">
        <v>2</v>
      </c>
      <c r="AE60" s="100">
        <v>1</v>
      </c>
      <c r="AF60" s="100">
        <v>1</v>
      </c>
      <c r="AG60" s="100">
        <v>0</v>
      </c>
      <c r="AH60" s="186">
        <f t="shared" si="1"/>
        <v>3</v>
      </c>
      <c r="AI60" s="186">
        <f t="shared" si="1"/>
        <v>1</v>
      </c>
      <c r="AJ60" s="99"/>
      <c r="AK60" s="99"/>
      <c r="AL60" s="99"/>
      <c r="AM60" s="99"/>
      <c r="AN60" s="99">
        <v>3</v>
      </c>
      <c r="AO60" s="99">
        <v>1</v>
      </c>
      <c r="AP60" s="188">
        <f t="shared" si="2"/>
        <v>3</v>
      </c>
      <c r="AQ60" s="188">
        <f t="shared" si="2"/>
        <v>1</v>
      </c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>
        <v>2</v>
      </c>
      <c r="BG60" s="101">
        <v>1</v>
      </c>
      <c r="BH60" s="101">
        <v>1</v>
      </c>
      <c r="BI60" s="101">
        <v>0</v>
      </c>
      <c r="BJ60" s="101"/>
      <c r="BK60" s="101"/>
      <c r="BL60" s="101">
        <v>1</v>
      </c>
      <c r="BM60" s="101">
        <v>0</v>
      </c>
      <c r="BN60" s="101">
        <v>1</v>
      </c>
      <c r="BO60" s="101">
        <v>0</v>
      </c>
      <c r="BP60" s="101">
        <v>1</v>
      </c>
      <c r="BQ60" s="101">
        <v>1</v>
      </c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2"/>
      <c r="CC60" s="102"/>
      <c r="CD60" s="102">
        <v>2</v>
      </c>
      <c r="CE60" s="102">
        <v>0</v>
      </c>
      <c r="CF60" s="102">
        <v>2</v>
      </c>
      <c r="CG60" s="102">
        <v>1</v>
      </c>
      <c r="CH60" s="102"/>
      <c r="CI60" s="102"/>
      <c r="CJ60" s="102">
        <v>2</v>
      </c>
      <c r="CK60" s="102">
        <v>1</v>
      </c>
      <c r="CL60" s="102"/>
      <c r="CM60" s="102"/>
      <c r="CN60" s="79">
        <f t="shared" si="11"/>
        <v>6</v>
      </c>
      <c r="CO60" s="79">
        <f t="shared" si="11"/>
        <v>2</v>
      </c>
      <c r="CP60" s="79">
        <f>SUM(CB60+CD60+CF60+CH60+CJ60+CL60)</f>
        <v>6</v>
      </c>
      <c r="CQ60" s="79">
        <f t="shared" si="4"/>
        <v>2</v>
      </c>
      <c r="CR60" s="103" t="str">
        <f t="shared" si="5"/>
        <v>Mire</v>
      </c>
      <c r="CS60" s="103" t="str">
        <f t="shared" si="6"/>
        <v>Mire</v>
      </c>
      <c r="CT60" s="103" t="str">
        <f t="shared" si="7"/>
        <v>Mire</v>
      </c>
      <c r="CU60" s="104" t="str">
        <f t="shared" si="8"/>
        <v>Mire</v>
      </c>
    </row>
    <row r="61" spans="1:99" ht="13.5" customHeight="1">
      <c r="A61" s="83" t="s">
        <v>77</v>
      </c>
      <c r="B61" s="35" t="s">
        <v>66</v>
      </c>
      <c r="C61" s="35"/>
      <c r="D61" s="35"/>
      <c r="E61" s="35" t="s">
        <v>291</v>
      </c>
      <c r="F61" s="77" t="s">
        <v>421</v>
      </c>
      <c r="G61" s="96" t="s">
        <v>758</v>
      </c>
      <c r="H61" s="39">
        <v>37</v>
      </c>
      <c r="I61" s="77" t="s">
        <v>759</v>
      </c>
      <c r="J61" s="77" t="s">
        <v>78</v>
      </c>
      <c r="K61" s="77" t="s">
        <v>78</v>
      </c>
      <c r="L61" s="77" t="s">
        <v>506</v>
      </c>
      <c r="M61" s="77" t="s">
        <v>511</v>
      </c>
      <c r="N61" s="35" t="s">
        <v>608</v>
      </c>
      <c r="O61" s="35" t="s">
        <v>609</v>
      </c>
      <c r="P61" s="35" t="s">
        <v>598</v>
      </c>
      <c r="Q61" s="35" t="s">
        <v>67</v>
      </c>
      <c r="R61" s="35" t="s">
        <v>604</v>
      </c>
      <c r="S61" s="35" t="s">
        <v>290</v>
      </c>
      <c r="T61" s="35" t="s">
        <v>601</v>
      </c>
      <c r="U61" s="97">
        <f t="shared" si="9"/>
        <v>1</v>
      </c>
      <c r="V61" s="97">
        <f t="shared" si="0"/>
        <v>1</v>
      </c>
      <c r="W61" s="98"/>
      <c r="X61" s="98"/>
      <c r="Y61" s="99"/>
      <c r="Z61" s="99"/>
      <c r="AA61" s="99"/>
      <c r="AB61" s="100"/>
      <c r="AC61" s="100"/>
      <c r="AD61" s="100"/>
      <c r="AE61" s="100"/>
      <c r="AF61" s="100">
        <v>1</v>
      </c>
      <c r="AG61" s="100">
        <v>1</v>
      </c>
      <c r="AH61" s="186">
        <f t="shared" si="1"/>
        <v>1</v>
      </c>
      <c r="AI61" s="186">
        <f t="shared" si="1"/>
        <v>1</v>
      </c>
      <c r="AJ61" s="99"/>
      <c r="AK61" s="99"/>
      <c r="AL61" s="99"/>
      <c r="AM61" s="99"/>
      <c r="AN61" s="99"/>
      <c r="AO61" s="99"/>
      <c r="AP61" s="188">
        <f t="shared" si="2"/>
        <v>0</v>
      </c>
      <c r="AQ61" s="188">
        <f t="shared" si="2"/>
        <v>0</v>
      </c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>
        <v>1</v>
      </c>
      <c r="BI61" s="101">
        <v>1</v>
      </c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2"/>
      <c r="CC61" s="102"/>
      <c r="CD61" s="102"/>
      <c r="CE61" s="102"/>
      <c r="CF61" s="102">
        <v>1</v>
      </c>
      <c r="CG61" s="102">
        <v>1</v>
      </c>
      <c r="CH61" s="102"/>
      <c r="CI61" s="102"/>
      <c r="CJ61" s="102"/>
      <c r="CK61" s="102"/>
      <c r="CL61" s="102"/>
      <c r="CM61" s="102"/>
      <c r="CN61" s="79">
        <f t="shared" si="11"/>
        <v>1</v>
      </c>
      <c r="CO61" s="79">
        <f t="shared" si="11"/>
        <v>1</v>
      </c>
      <c r="CP61" s="79">
        <f>SUM(CB61+CD61+CF61+CH61+CJ61+CL61)</f>
        <v>1</v>
      </c>
      <c r="CQ61" s="79">
        <f t="shared" si="4"/>
        <v>1</v>
      </c>
      <c r="CR61" s="103" t="str">
        <f aca="true" t="shared" si="12" ref="CR61:CR124">IF(CN61=U61,"Mire","Gabim")</f>
        <v>Mire</v>
      </c>
      <c r="CS61" s="103" t="str">
        <f aca="true" t="shared" si="13" ref="CS61:CS124">IF(CO61=V61,"Mire","Gabim")</f>
        <v>Mire</v>
      </c>
      <c r="CT61" s="103" t="str">
        <f aca="true" t="shared" si="14" ref="CT61:CT124">IF(CP61=U61,"Mire","Gabim")</f>
        <v>Mire</v>
      </c>
      <c r="CU61" s="104" t="str">
        <f aca="true" t="shared" si="15" ref="CU61:CU124">IF(CQ61=V61,"Mire","Gabim")</f>
        <v>Mire</v>
      </c>
    </row>
    <row r="62" spans="1:99" ht="13.5" customHeight="1">
      <c r="A62" s="83" t="s">
        <v>77</v>
      </c>
      <c r="B62" s="35" t="s">
        <v>66</v>
      </c>
      <c r="C62" s="35"/>
      <c r="D62" s="35"/>
      <c r="E62" s="35" t="s">
        <v>292</v>
      </c>
      <c r="F62" s="77" t="s">
        <v>422</v>
      </c>
      <c r="G62" s="96" t="s">
        <v>760</v>
      </c>
      <c r="H62" s="39">
        <v>42</v>
      </c>
      <c r="I62" s="77" t="s">
        <v>759</v>
      </c>
      <c r="J62" s="77" t="s">
        <v>78</v>
      </c>
      <c r="K62" s="77" t="s">
        <v>78</v>
      </c>
      <c r="L62" s="77" t="s">
        <v>506</v>
      </c>
      <c r="M62" s="77" t="s">
        <v>512</v>
      </c>
      <c r="N62" s="35" t="s">
        <v>608</v>
      </c>
      <c r="O62" s="35" t="s">
        <v>609</v>
      </c>
      <c r="P62" s="35" t="s">
        <v>598</v>
      </c>
      <c r="Q62" s="35" t="s">
        <v>599</v>
      </c>
      <c r="R62" s="35" t="s">
        <v>600</v>
      </c>
      <c r="S62" s="35"/>
      <c r="T62" s="35" t="s">
        <v>601</v>
      </c>
      <c r="U62" s="97">
        <f t="shared" si="9"/>
        <v>11</v>
      </c>
      <c r="V62" s="97">
        <f aca="true" t="shared" si="16" ref="V62:V125">AI62+AQ62</f>
        <v>10</v>
      </c>
      <c r="W62" s="98">
        <v>2</v>
      </c>
      <c r="X62" s="98">
        <v>2</v>
      </c>
      <c r="Y62" s="99"/>
      <c r="Z62" s="99"/>
      <c r="AA62" s="99"/>
      <c r="AB62" s="100"/>
      <c r="AC62" s="100"/>
      <c r="AD62" s="100">
        <v>2</v>
      </c>
      <c r="AE62" s="100">
        <v>2</v>
      </c>
      <c r="AF62" s="100">
        <v>3</v>
      </c>
      <c r="AG62" s="100">
        <v>3</v>
      </c>
      <c r="AH62" s="186">
        <f aca="true" t="shared" si="17" ref="AH62:AI105">AB62+AD62+AF62</f>
        <v>5</v>
      </c>
      <c r="AI62" s="186">
        <f t="shared" si="17"/>
        <v>5</v>
      </c>
      <c r="AJ62" s="99"/>
      <c r="AK62" s="99"/>
      <c r="AL62" s="99"/>
      <c r="AM62" s="99"/>
      <c r="AN62" s="99">
        <v>6</v>
      </c>
      <c r="AO62" s="99">
        <v>5</v>
      </c>
      <c r="AP62" s="188">
        <f aca="true" t="shared" si="18" ref="AP62:AQ105">AJ62+AL62+AN62</f>
        <v>6</v>
      </c>
      <c r="AQ62" s="188">
        <f t="shared" si="18"/>
        <v>5</v>
      </c>
      <c r="AR62" s="101"/>
      <c r="AS62" s="101"/>
      <c r="AT62" s="101"/>
      <c r="AU62" s="101"/>
      <c r="AV62" s="101"/>
      <c r="AW62" s="101"/>
      <c r="AX62" s="101">
        <v>1</v>
      </c>
      <c r="AY62" s="101">
        <v>1</v>
      </c>
      <c r="AZ62" s="101"/>
      <c r="BA62" s="101"/>
      <c r="BB62" s="101">
        <v>1</v>
      </c>
      <c r="BC62" s="101">
        <v>1</v>
      </c>
      <c r="BD62" s="101">
        <v>1</v>
      </c>
      <c r="BE62" s="101">
        <v>1</v>
      </c>
      <c r="BF62" s="101"/>
      <c r="BG62" s="101"/>
      <c r="BH62" s="101">
        <v>2</v>
      </c>
      <c r="BI62" s="101">
        <v>2</v>
      </c>
      <c r="BJ62" s="101">
        <v>2</v>
      </c>
      <c r="BK62" s="101">
        <v>2</v>
      </c>
      <c r="BL62" s="101"/>
      <c r="BM62" s="101"/>
      <c r="BN62" s="101">
        <v>1</v>
      </c>
      <c r="BO62" s="101">
        <v>1</v>
      </c>
      <c r="BP62" s="101">
        <v>2</v>
      </c>
      <c r="BQ62" s="101">
        <v>2</v>
      </c>
      <c r="BR62" s="101">
        <v>1</v>
      </c>
      <c r="BS62" s="101">
        <v>0</v>
      </c>
      <c r="BT62" s="101"/>
      <c r="BU62" s="101"/>
      <c r="BV62" s="101"/>
      <c r="BW62" s="101"/>
      <c r="BX62" s="101"/>
      <c r="BY62" s="101"/>
      <c r="BZ62" s="101"/>
      <c r="CA62" s="101"/>
      <c r="CB62" s="102">
        <v>2</v>
      </c>
      <c r="CC62" s="102">
        <v>2</v>
      </c>
      <c r="CD62" s="102"/>
      <c r="CE62" s="102"/>
      <c r="CF62" s="102">
        <v>1</v>
      </c>
      <c r="CG62" s="102">
        <v>1</v>
      </c>
      <c r="CH62" s="102"/>
      <c r="CI62" s="102"/>
      <c r="CJ62" s="102">
        <v>2</v>
      </c>
      <c r="CK62" s="102">
        <v>2</v>
      </c>
      <c r="CL62" s="102">
        <v>6</v>
      </c>
      <c r="CM62" s="102">
        <v>5</v>
      </c>
      <c r="CN62" s="79">
        <f t="shared" si="11"/>
        <v>11</v>
      </c>
      <c r="CO62" s="79">
        <f t="shared" si="11"/>
        <v>10</v>
      </c>
      <c r="CP62" s="79">
        <f>SUM(CB62+CD62+CF62+CH62+CJ62+CL62)</f>
        <v>11</v>
      </c>
      <c r="CQ62" s="79">
        <f t="shared" si="4"/>
        <v>10</v>
      </c>
      <c r="CR62" s="103" t="str">
        <f t="shared" si="12"/>
        <v>Mire</v>
      </c>
      <c r="CS62" s="103" t="str">
        <f t="shared" si="13"/>
        <v>Mire</v>
      </c>
      <c r="CT62" s="103" t="str">
        <f t="shared" si="14"/>
        <v>Mire</v>
      </c>
      <c r="CU62" s="104" t="str">
        <f t="shared" si="15"/>
        <v>Mire</v>
      </c>
    </row>
    <row r="63" spans="1:99" ht="13.5" customHeight="1">
      <c r="A63" s="83" t="s">
        <v>77</v>
      </c>
      <c r="B63" s="35" t="s">
        <v>66</v>
      </c>
      <c r="C63" s="35"/>
      <c r="D63" s="35"/>
      <c r="E63" s="35" t="s">
        <v>293</v>
      </c>
      <c r="F63" s="77" t="s">
        <v>422</v>
      </c>
      <c r="G63" s="96" t="s">
        <v>760</v>
      </c>
      <c r="H63" s="39">
        <v>42</v>
      </c>
      <c r="I63" s="77" t="s">
        <v>759</v>
      </c>
      <c r="J63" s="77" t="s">
        <v>78</v>
      </c>
      <c r="K63" s="77" t="s">
        <v>78</v>
      </c>
      <c r="L63" s="77" t="s">
        <v>506</v>
      </c>
      <c r="M63" s="77" t="s">
        <v>513</v>
      </c>
      <c r="N63" s="35" t="s">
        <v>608</v>
      </c>
      <c r="O63" s="35" t="s">
        <v>609</v>
      </c>
      <c r="P63" s="35" t="s">
        <v>598</v>
      </c>
      <c r="Q63" s="35" t="s">
        <v>67</v>
      </c>
      <c r="R63" s="35" t="s">
        <v>604</v>
      </c>
      <c r="S63" s="35" t="s">
        <v>292</v>
      </c>
      <c r="T63" s="35" t="s">
        <v>601</v>
      </c>
      <c r="U63" s="97">
        <f t="shared" si="9"/>
        <v>1</v>
      </c>
      <c r="V63" s="97">
        <f t="shared" si="16"/>
        <v>1</v>
      </c>
      <c r="W63" s="98"/>
      <c r="X63" s="98"/>
      <c r="Y63" s="99"/>
      <c r="Z63" s="99"/>
      <c r="AA63" s="99"/>
      <c r="AB63" s="100"/>
      <c r="AC63" s="100"/>
      <c r="AD63" s="100"/>
      <c r="AE63" s="100"/>
      <c r="AF63" s="100">
        <v>1</v>
      </c>
      <c r="AG63" s="100">
        <v>1</v>
      </c>
      <c r="AH63" s="186">
        <f t="shared" si="17"/>
        <v>1</v>
      </c>
      <c r="AI63" s="186">
        <f t="shared" si="17"/>
        <v>1</v>
      </c>
      <c r="AJ63" s="99"/>
      <c r="AK63" s="99"/>
      <c r="AL63" s="99"/>
      <c r="AM63" s="99"/>
      <c r="AN63" s="99"/>
      <c r="AO63" s="99"/>
      <c r="AP63" s="188">
        <f t="shared" si="18"/>
        <v>0</v>
      </c>
      <c r="AQ63" s="188">
        <f t="shared" si="18"/>
        <v>0</v>
      </c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>
        <v>1</v>
      </c>
      <c r="BE63" s="101">
        <v>1</v>
      </c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102"/>
      <c r="CD63" s="102"/>
      <c r="CE63" s="102"/>
      <c r="CF63" s="102">
        <v>1</v>
      </c>
      <c r="CG63" s="102">
        <v>1</v>
      </c>
      <c r="CH63" s="102"/>
      <c r="CI63" s="102"/>
      <c r="CJ63" s="102"/>
      <c r="CK63" s="102"/>
      <c r="CL63" s="102"/>
      <c r="CM63" s="102"/>
      <c r="CN63" s="79">
        <f t="shared" si="11"/>
        <v>1</v>
      </c>
      <c r="CO63" s="79">
        <f t="shared" si="11"/>
        <v>1</v>
      </c>
      <c r="CP63" s="79">
        <f t="shared" si="4"/>
        <v>1</v>
      </c>
      <c r="CQ63" s="79">
        <f t="shared" si="4"/>
        <v>1</v>
      </c>
      <c r="CR63" s="103" t="str">
        <f t="shared" si="12"/>
        <v>Mire</v>
      </c>
      <c r="CS63" s="103" t="str">
        <f t="shared" si="13"/>
        <v>Mire</v>
      </c>
      <c r="CT63" s="103" t="str">
        <f t="shared" si="14"/>
        <v>Mire</v>
      </c>
      <c r="CU63" s="104" t="str">
        <f t="shared" si="15"/>
        <v>Mire</v>
      </c>
    </row>
    <row r="64" spans="1:99" ht="13.5" customHeight="1">
      <c r="A64" s="83" t="s">
        <v>77</v>
      </c>
      <c r="B64" s="35" t="s">
        <v>66</v>
      </c>
      <c r="C64" s="35"/>
      <c r="D64" s="35"/>
      <c r="E64" s="35" t="s">
        <v>294</v>
      </c>
      <c r="F64" s="77" t="s">
        <v>422</v>
      </c>
      <c r="G64" s="96" t="s">
        <v>760</v>
      </c>
      <c r="H64" s="39">
        <v>42</v>
      </c>
      <c r="I64" s="77" t="s">
        <v>759</v>
      </c>
      <c r="J64" s="77" t="s">
        <v>78</v>
      </c>
      <c r="K64" s="77" t="s">
        <v>78</v>
      </c>
      <c r="L64" s="77" t="s">
        <v>506</v>
      </c>
      <c r="M64" s="77" t="s">
        <v>514</v>
      </c>
      <c r="N64" s="35" t="s">
        <v>608</v>
      </c>
      <c r="O64" s="35" t="s">
        <v>609</v>
      </c>
      <c r="P64" s="35" t="s">
        <v>598</v>
      </c>
      <c r="Q64" s="35" t="s">
        <v>599</v>
      </c>
      <c r="R64" s="35" t="s">
        <v>604</v>
      </c>
      <c r="S64" s="35" t="s">
        <v>292</v>
      </c>
      <c r="T64" s="35" t="s">
        <v>601</v>
      </c>
      <c r="U64" s="97">
        <f t="shared" si="9"/>
        <v>3</v>
      </c>
      <c r="V64" s="97">
        <f t="shared" si="16"/>
        <v>0</v>
      </c>
      <c r="W64" s="98"/>
      <c r="X64" s="98"/>
      <c r="Y64" s="99"/>
      <c r="Z64" s="99"/>
      <c r="AA64" s="99"/>
      <c r="AB64" s="100"/>
      <c r="AC64" s="100"/>
      <c r="AD64" s="100"/>
      <c r="AE64" s="100"/>
      <c r="AF64" s="100">
        <v>1</v>
      </c>
      <c r="AG64" s="100">
        <v>0</v>
      </c>
      <c r="AH64" s="186">
        <f t="shared" si="17"/>
        <v>1</v>
      </c>
      <c r="AI64" s="186">
        <f t="shared" si="17"/>
        <v>0</v>
      </c>
      <c r="AJ64" s="99"/>
      <c r="AK64" s="99"/>
      <c r="AL64" s="99"/>
      <c r="AM64" s="99"/>
      <c r="AN64" s="99">
        <v>2</v>
      </c>
      <c r="AO64" s="99">
        <v>0</v>
      </c>
      <c r="AP64" s="188">
        <f t="shared" si="18"/>
        <v>2</v>
      </c>
      <c r="AQ64" s="188">
        <f t="shared" si="18"/>
        <v>0</v>
      </c>
      <c r="AR64" s="101"/>
      <c r="AS64" s="101"/>
      <c r="AT64" s="101"/>
      <c r="AU64" s="101"/>
      <c r="AV64" s="101">
        <v>1</v>
      </c>
      <c r="AW64" s="101">
        <v>0</v>
      </c>
      <c r="AX64" s="101">
        <v>1</v>
      </c>
      <c r="AY64" s="101">
        <v>0</v>
      </c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>
        <v>1</v>
      </c>
      <c r="BO64" s="101">
        <v>0</v>
      </c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2">
        <v>2</v>
      </c>
      <c r="CC64" s="102">
        <v>0</v>
      </c>
      <c r="CD64" s="102">
        <v>1</v>
      </c>
      <c r="CE64" s="102">
        <v>0</v>
      </c>
      <c r="CF64" s="102"/>
      <c r="CG64" s="102"/>
      <c r="CH64" s="102"/>
      <c r="CI64" s="102"/>
      <c r="CJ64" s="102"/>
      <c r="CK64" s="102"/>
      <c r="CL64" s="102"/>
      <c r="CM64" s="102"/>
      <c r="CN64" s="79">
        <f t="shared" si="11"/>
        <v>3</v>
      </c>
      <c r="CO64" s="79">
        <f t="shared" si="11"/>
        <v>0</v>
      </c>
      <c r="CP64" s="79">
        <f t="shared" si="4"/>
        <v>3</v>
      </c>
      <c r="CQ64" s="79">
        <f t="shared" si="4"/>
        <v>0</v>
      </c>
      <c r="CR64" s="103" t="str">
        <f t="shared" si="12"/>
        <v>Mire</v>
      </c>
      <c r="CS64" s="103" t="str">
        <f t="shared" si="13"/>
        <v>Mire</v>
      </c>
      <c r="CT64" s="103" t="str">
        <f t="shared" si="14"/>
        <v>Mire</v>
      </c>
      <c r="CU64" s="104" t="str">
        <f t="shared" si="15"/>
        <v>Mire</v>
      </c>
    </row>
    <row r="65" spans="1:99" ht="13.5" customHeight="1">
      <c r="A65" s="83" t="s">
        <v>77</v>
      </c>
      <c r="B65" s="35" t="s">
        <v>66</v>
      </c>
      <c r="C65" s="35"/>
      <c r="D65" s="35"/>
      <c r="E65" s="35" t="s">
        <v>295</v>
      </c>
      <c r="F65" s="77" t="s">
        <v>423</v>
      </c>
      <c r="G65" s="96" t="s">
        <v>758</v>
      </c>
      <c r="H65" s="39">
        <v>52</v>
      </c>
      <c r="I65" s="77" t="s">
        <v>759</v>
      </c>
      <c r="J65" s="77" t="s">
        <v>78</v>
      </c>
      <c r="K65" s="77" t="s">
        <v>78</v>
      </c>
      <c r="L65" s="77" t="s">
        <v>506</v>
      </c>
      <c r="M65" s="77" t="s">
        <v>515</v>
      </c>
      <c r="N65" s="35" t="s">
        <v>608</v>
      </c>
      <c r="O65" s="35" t="s">
        <v>609</v>
      </c>
      <c r="P65" s="35" t="s">
        <v>598</v>
      </c>
      <c r="Q65" s="35" t="s">
        <v>599</v>
      </c>
      <c r="R65" s="35" t="s">
        <v>600</v>
      </c>
      <c r="S65" s="35"/>
      <c r="T65" s="35" t="s">
        <v>601</v>
      </c>
      <c r="U65" s="97">
        <f t="shared" si="9"/>
        <v>5</v>
      </c>
      <c r="V65" s="97">
        <f t="shared" si="16"/>
        <v>1</v>
      </c>
      <c r="W65" s="98"/>
      <c r="X65" s="98"/>
      <c r="Y65" s="99"/>
      <c r="Z65" s="99"/>
      <c r="AA65" s="99"/>
      <c r="AB65" s="100"/>
      <c r="AC65" s="100"/>
      <c r="AD65" s="100">
        <v>1</v>
      </c>
      <c r="AE65" s="100">
        <v>0</v>
      </c>
      <c r="AF65" s="100">
        <v>1</v>
      </c>
      <c r="AG65" s="100">
        <v>1</v>
      </c>
      <c r="AH65" s="186">
        <f t="shared" si="17"/>
        <v>2</v>
      </c>
      <c r="AI65" s="186">
        <f t="shared" si="17"/>
        <v>1</v>
      </c>
      <c r="AJ65" s="99"/>
      <c r="AK65" s="99"/>
      <c r="AL65" s="99">
        <v>1</v>
      </c>
      <c r="AM65" s="99">
        <v>0</v>
      </c>
      <c r="AN65" s="99">
        <v>2</v>
      </c>
      <c r="AO65" s="99">
        <v>0</v>
      </c>
      <c r="AP65" s="188">
        <f t="shared" si="18"/>
        <v>3</v>
      </c>
      <c r="AQ65" s="188">
        <f t="shared" si="18"/>
        <v>0</v>
      </c>
      <c r="AR65" s="101"/>
      <c r="AS65" s="101"/>
      <c r="AT65" s="101">
        <v>1</v>
      </c>
      <c r="AU65" s="101">
        <v>0</v>
      </c>
      <c r="AV65" s="101"/>
      <c r="AW65" s="101"/>
      <c r="AX65" s="101"/>
      <c r="AY65" s="101"/>
      <c r="AZ65" s="101">
        <v>1</v>
      </c>
      <c r="BA65" s="101">
        <v>1</v>
      </c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>
        <v>2</v>
      </c>
      <c r="BS65" s="101">
        <v>0</v>
      </c>
      <c r="BT65" s="101"/>
      <c r="BU65" s="101"/>
      <c r="BV65" s="101"/>
      <c r="BW65" s="101"/>
      <c r="BX65" s="101">
        <v>1</v>
      </c>
      <c r="BY65" s="101">
        <v>0</v>
      </c>
      <c r="BZ65" s="101"/>
      <c r="CA65" s="101"/>
      <c r="CB65" s="102">
        <v>2</v>
      </c>
      <c r="CC65" s="102">
        <v>1</v>
      </c>
      <c r="CD65" s="102">
        <v>1</v>
      </c>
      <c r="CE65" s="102">
        <v>0</v>
      </c>
      <c r="CF65" s="102"/>
      <c r="CG65" s="102"/>
      <c r="CH65" s="102"/>
      <c r="CI65" s="102"/>
      <c r="CJ65" s="102"/>
      <c r="CK65" s="102"/>
      <c r="CL65" s="102">
        <v>2</v>
      </c>
      <c r="CM65" s="102">
        <v>0</v>
      </c>
      <c r="CN65" s="79">
        <f t="shared" si="11"/>
        <v>5</v>
      </c>
      <c r="CO65" s="79">
        <f t="shared" si="11"/>
        <v>1</v>
      </c>
      <c r="CP65" s="79">
        <f t="shared" si="4"/>
        <v>5</v>
      </c>
      <c r="CQ65" s="79">
        <f t="shared" si="4"/>
        <v>1</v>
      </c>
      <c r="CR65" s="103" t="str">
        <f t="shared" si="12"/>
        <v>Mire</v>
      </c>
      <c r="CS65" s="103" t="str">
        <f t="shared" si="13"/>
        <v>Mire</v>
      </c>
      <c r="CT65" s="103" t="str">
        <f t="shared" si="14"/>
        <v>Mire</v>
      </c>
      <c r="CU65" s="104" t="str">
        <f t="shared" si="15"/>
        <v>Mire</v>
      </c>
    </row>
    <row r="66" spans="1:99" ht="13.5" customHeight="1">
      <c r="A66" s="83" t="s">
        <v>77</v>
      </c>
      <c r="B66" s="35" t="s">
        <v>66</v>
      </c>
      <c r="C66" s="35"/>
      <c r="D66" s="35"/>
      <c r="E66" s="35" t="s">
        <v>296</v>
      </c>
      <c r="F66" s="77" t="s">
        <v>424</v>
      </c>
      <c r="G66" s="96" t="s">
        <v>758</v>
      </c>
      <c r="H66" s="39">
        <v>38</v>
      </c>
      <c r="I66" s="77" t="s">
        <v>759</v>
      </c>
      <c r="J66" s="77" t="s">
        <v>78</v>
      </c>
      <c r="K66" s="77" t="s">
        <v>78</v>
      </c>
      <c r="L66" s="77" t="s">
        <v>506</v>
      </c>
      <c r="M66" s="77" t="s">
        <v>516</v>
      </c>
      <c r="N66" s="35" t="s">
        <v>608</v>
      </c>
      <c r="O66" s="35" t="s">
        <v>609</v>
      </c>
      <c r="P66" s="35" t="s">
        <v>598</v>
      </c>
      <c r="Q66" s="35" t="s">
        <v>599</v>
      </c>
      <c r="R66" s="35" t="s">
        <v>600</v>
      </c>
      <c r="S66" s="35"/>
      <c r="T66" s="35" t="s">
        <v>601</v>
      </c>
      <c r="U66" s="97">
        <f t="shared" si="9"/>
        <v>5</v>
      </c>
      <c r="V66" s="97">
        <f t="shared" si="16"/>
        <v>0</v>
      </c>
      <c r="W66" s="98"/>
      <c r="X66" s="98"/>
      <c r="Y66" s="99"/>
      <c r="Z66" s="99"/>
      <c r="AA66" s="99"/>
      <c r="AB66" s="100"/>
      <c r="AC66" s="100"/>
      <c r="AD66" s="100">
        <v>1</v>
      </c>
      <c r="AE66" s="100">
        <v>0</v>
      </c>
      <c r="AF66" s="100">
        <v>1</v>
      </c>
      <c r="AG66" s="100">
        <v>0</v>
      </c>
      <c r="AH66" s="186">
        <f t="shared" si="17"/>
        <v>2</v>
      </c>
      <c r="AI66" s="186">
        <f t="shared" si="17"/>
        <v>0</v>
      </c>
      <c r="AJ66" s="99"/>
      <c r="AK66" s="99"/>
      <c r="AL66" s="99"/>
      <c r="AM66" s="99"/>
      <c r="AN66" s="99">
        <v>3</v>
      </c>
      <c r="AO66" s="99">
        <v>0</v>
      </c>
      <c r="AP66" s="188">
        <f t="shared" si="18"/>
        <v>3</v>
      </c>
      <c r="AQ66" s="188">
        <f t="shared" si="18"/>
        <v>0</v>
      </c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>
        <v>1</v>
      </c>
      <c r="BG66" s="101">
        <v>0</v>
      </c>
      <c r="BH66" s="101"/>
      <c r="BI66" s="101"/>
      <c r="BJ66" s="101"/>
      <c r="BK66" s="101"/>
      <c r="BL66" s="101"/>
      <c r="BM66" s="101"/>
      <c r="BN66" s="101"/>
      <c r="BO66" s="101"/>
      <c r="BP66" s="101">
        <v>2</v>
      </c>
      <c r="BQ66" s="101">
        <v>0</v>
      </c>
      <c r="BR66" s="101"/>
      <c r="BS66" s="101"/>
      <c r="BT66" s="101"/>
      <c r="BU66" s="101"/>
      <c r="BV66" s="101">
        <v>2</v>
      </c>
      <c r="BW66" s="101">
        <v>0</v>
      </c>
      <c r="BX66" s="101"/>
      <c r="BY66" s="101"/>
      <c r="BZ66" s="101"/>
      <c r="CA66" s="101"/>
      <c r="CB66" s="102"/>
      <c r="CC66" s="102"/>
      <c r="CD66" s="102"/>
      <c r="CE66" s="102"/>
      <c r="CF66" s="102"/>
      <c r="CG66" s="102"/>
      <c r="CH66" s="102">
        <v>1</v>
      </c>
      <c r="CI66" s="102">
        <v>0</v>
      </c>
      <c r="CJ66" s="102"/>
      <c r="CK66" s="102"/>
      <c r="CL66" s="102">
        <v>4</v>
      </c>
      <c r="CM66" s="102">
        <v>0</v>
      </c>
      <c r="CN66" s="79">
        <f t="shared" si="11"/>
        <v>5</v>
      </c>
      <c r="CO66" s="79">
        <f t="shared" si="11"/>
        <v>0</v>
      </c>
      <c r="CP66" s="79">
        <f t="shared" si="4"/>
        <v>5</v>
      </c>
      <c r="CQ66" s="79">
        <f t="shared" si="4"/>
        <v>0</v>
      </c>
      <c r="CR66" s="103" t="str">
        <f t="shared" si="12"/>
        <v>Mire</v>
      </c>
      <c r="CS66" s="103" t="str">
        <f t="shared" si="13"/>
        <v>Mire</v>
      </c>
      <c r="CT66" s="103" t="str">
        <f t="shared" si="14"/>
        <v>Mire</v>
      </c>
      <c r="CU66" s="104" t="str">
        <f t="shared" si="15"/>
        <v>Mire</v>
      </c>
    </row>
    <row r="67" spans="1:99" ht="13.5" customHeight="1">
      <c r="A67" s="83" t="s">
        <v>77</v>
      </c>
      <c r="B67" s="35" t="s">
        <v>66</v>
      </c>
      <c r="C67" s="35"/>
      <c r="D67" s="35"/>
      <c r="E67" s="35" t="s">
        <v>297</v>
      </c>
      <c r="F67" s="77" t="s">
        <v>425</v>
      </c>
      <c r="G67" s="96" t="s">
        <v>758</v>
      </c>
      <c r="H67" s="39">
        <v>43</v>
      </c>
      <c r="I67" s="77" t="s">
        <v>759</v>
      </c>
      <c r="J67" s="77" t="s">
        <v>78</v>
      </c>
      <c r="K67" s="77" t="s">
        <v>78</v>
      </c>
      <c r="L67" s="77" t="s">
        <v>517</v>
      </c>
      <c r="M67" s="77" t="s">
        <v>518</v>
      </c>
      <c r="N67" s="35" t="s">
        <v>608</v>
      </c>
      <c r="O67" s="35" t="s">
        <v>609</v>
      </c>
      <c r="P67" s="35" t="s">
        <v>598</v>
      </c>
      <c r="Q67" s="35" t="s">
        <v>605</v>
      </c>
      <c r="R67" s="35" t="s">
        <v>614</v>
      </c>
      <c r="S67" s="35"/>
      <c r="T67" s="35" t="s">
        <v>601</v>
      </c>
      <c r="U67" s="97">
        <f t="shared" si="9"/>
        <v>6</v>
      </c>
      <c r="V67" s="97">
        <f t="shared" si="16"/>
        <v>2</v>
      </c>
      <c r="W67" s="98"/>
      <c r="X67" s="98"/>
      <c r="Y67" s="99"/>
      <c r="Z67" s="99"/>
      <c r="AA67" s="99"/>
      <c r="AB67" s="100"/>
      <c r="AC67" s="100"/>
      <c r="AD67" s="100"/>
      <c r="AE67" s="100"/>
      <c r="AF67" s="100">
        <v>1</v>
      </c>
      <c r="AG67" s="100">
        <v>1</v>
      </c>
      <c r="AH67" s="186">
        <f t="shared" si="17"/>
        <v>1</v>
      </c>
      <c r="AI67" s="186">
        <f t="shared" si="17"/>
        <v>1</v>
      </c>
      <c r="AJ67" s="99"/>
      <c r="AK67" s="99"/>
      <c r="AL67" s="99">
        <v>4</v>
      </c>
      <c r="AM67" s="99">
        <v>1</v>
      </c>
      <c r="AN67" s="99">
        <v>1</v>
      </c>
      <c r="AO67" s="99">
        <v>0</v>
      </c>
      <c r="AP67" s="188">
        <f t="shared" si="18"/>
        <v>5</v>
      </c>
      <c r="AQ67" s="188">
        <f t="shared" si="18"/>
        <v>1</v>
      </c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>
        <v>1</v>
      </c>
      <c r="BG67" s="101">
        <v>1</v>
      </c>
      <c r="BH67" s="101">
        <v>1</v>
      </c>
      <c r="BI67" s="101">
        <v>1</v>
      </c>
      <c r="BJ67" s="101">
        <v>1</v>
      </c>
      <c r="BK67" s="101">
        <v>0</v>
      </c>
      <c r="BL67" s="101"/>
      <c r="BM67" s="101"/>
      <c r="BN67" s="101"/>
      <c r="BO67" s="101"/>
      <c r="BP67" s="101"/>
      <c r="BQ67" s="101"/>
      <c r="BR67" s="101">
        <v>1</v>
      </c>
      <c r="BS67" s="101">
        <v>0</v>
      </c>
      <c r="BT67" s="101"/>
      <c r="BU67" s="101"/>
      <c r="BV67" s="101">
        <v>1</v>
      </c>
      <c r="BW67" s="101">
        <v>0</v>
      </c>
      <c r="BX67" s="101"/>
      <c r="BY67" s="101"/>
      <c r="BZ67" s="101">
        <v>1</v>
      </c>
      <c r="CA67" s="101">
        <v>0</v>
      </c>
      <c r="CB67" s="102">
        <v>1</v>
      </c>
      <c r="CC67" s="102">
        <v>0</v>
      </c>
      <c r="CD67" s="102"/>
      <c r="CE67" s="102"/>
      <c r="CF67" s="102"/>
      <c r="CG67" s="102"/>
      <c r="CH67" s="102"/>
      <c r="CI67" s="102"/>
      <c r="CJ67" s="102">
        <v>2</v>
      </c>
      <c r="CK67" s="102">
        <v>2</v>
      </c>
      <c r="CL67" s="102">
        <v>3</v>
      </c>
      <c r="CM67" s="102">
        <v>0</v>
      </c>
      <c r="CN67" s="79">
        <f t="shared" si="11"/>
        <v>6</v>
      </c>
      <c r="CO67" s="79">
        <f t="shared" si="11"/>
        <v>2</v>
      </c>
      <c r="CP67" s="79">
        <f t="shared" si="4"/>
        <v>6</v>
      </c>
      <c r="CQ67" s="79">
        <f t="shared" si="4"/>
        <v>2</v>
      </c>
      <c r="CR67" s="103" t="str">
        <f t="shared" si="12"/>
        <v>Mire</v>
      </c>
      <c r="CS67" s="103" t="str">
        <f t="shared" si="13"/>
        <v>Mire</v>
      </c>
      <c r="CT67" s="103" t="str">
        <f t="shared" si="14"/>
        <v>Mire</v>
      </c>
      <c r="CU67" s="104" t="str">
        <f t="shared" si="15"/>
        <v>Mire</v>
      </c>
    </row>
    <row r="68" spans="1:99" ht="13.5" customHeight="1">
      <c r="A68" s="83" t="s">
        <v>77</v>
      </c>
      <c r="B68" s="35" t="s">
        <v>66</v>
      </c>
      <c r="C68" s="35"/>
      <c r="D68" s="35"/>
      <c r="E68" s="35" t="s">
        <v>298</v>
      </c>
      <c r="F68" s="77" t="s">
        <v>425</v>
      </c>
      <c r="G68" s="96" t="s">
        <v>758</v>
      </c>
      <c r="H68" s="39">
        <v>43</v>
      </c>
      <c r="I68" s="77" t="s">
        <v>759</v>
      </c>
      <c r="J68" s="77" t="s">
        <v>78</v>
      </c>
      <c r="K68" s="77" t="s">
        <v>78</v>
      </c>
      <c r="L68" s="77" t="s">
        <v>517</v>
      </c>
      <c r="M68" s="77" t="s">
        <v>519</v>
      </c>
      <c r="N68" s="35" t="s">
        <v>608</v>
      </c>
      <c r="O68" s="35" t="s">
        <v>609</v>
      </c>
      <c r="P68" s="35" t="s">
        <v>598</v>
      </c>
      <c r="Q68" s="35" t="s">
        <v>599</v>
      </c>
      <c r="R68" s="35" t="s">
        <v>604</v>
      </c>
      <c r="S68" s="35" t="s">
        <v>1085</v>
      </c>
      <c r="T68" s="35" t="s">
        <v>601</v>
      </c>
      <c r="U68" s="97">
        <f t="shared" si="9"/>
        <v>2</v>
      </c>
      <c r="V68" s="97">
        <f t="shared" si="16"/>
        <v>0</v>
      </c>
      <c r="W68" s="98"/>
      <c r="X68" s="98"/>
      <c r="Y68" s="99"/>
      <c r="Z68" s="99"/>
      <c r="AA68" s="99"/>
      <c r="AB68" s="100">
        <v>1</v>
      </c>
      <c r="AC68" s="100">
        <v>0</v>
      </c>
      <c r="AD68" s="100"/>
      <c r="AE68" s="100"/>
      <c r="AF68" s="100"/>
      <c r="AG68" s="100"/>
      <c r="AH68" s="186">
        <f t="shared" si="17"/>
        <v>1</v>
      </c>
      <c r="AI68" s="186">
        <f t="shared" si="17"/>
        <v>0</v>
      </c>
      <c r="AJ68" s="99">
        <v>1</v>
      </c>
      <c r="AK68" s="99">
        <v>0</v>
      </c>
      <c r="AL68" s="99"/>
      <c r="AM68" s="99"/>
      <c r="AN68" s="99"/>
      <c r="AO68" s="99"/>
      <c r="AP68" s="188">
        <f t="shared" si="18"/>
        <v>1</v>
      </c>
      <c r="AQ68" s="188">
        <f t="shared" si="18"/>
        <v>0</v>
      </c>
      <c r="AR68" s="101"/>
      <c r="AS68" s="101"/>
      <c r="AT68" s="101"/>
      <c r="AU68" s="101"/>
      <c r="AV68" s="101"/>
      <c r="AW68" s="101"/>
      <c r="AX68" s="101"/>
      <c r="AY68" s="101"/>
      <c r="AZ68" s="101">
        <v>1</v>
      </c>
      <c r="BA68" s="101">
        <v>0</v>
      </c>
      <c r="BB68" s="101">
        <v>1</v>
      </c>
      <c r="BC68" s="101">
        <v>0</v>
      </c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2">
        <v>2</v>
      </c>
      <c r="CC68" s="102">
        <v>0</v>
      </c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79">
        <f t="shared" si="11"/>
        <v>2</v>
      </c>
      <c r="CO68" s="79">
        <f t="shared" si="11"/>
        <v>0</v>
      </c>
      <c r="CP68" s="79">
        <f t="shared" si="4"/>
        <v>2</v>
      </c>
      <c r="CQ68" s="79">
        <f t="shared" si="4"/>
        <v>0</v>
      </c>
      <c r="CR68" s="103" t="str">
        <f t="shared" si="12"/>
        <v>Mire</v>
      </c>
      <c r="CS68" s="103" t="str">
        <f t="shared" si="13"/>
        <v>Mire</v>
      </c>
      <c r="CT68" s="103" t="str">
        <f t="shared" si="14"/>
        <v>Mire</v>
      </c>
      <c r="CU68" s="104" t="str">
        <f t="shared" si="15"/>
        <v>Mire</v>
      </c>
    </row>
    <row r="69" spans="1:99" ht="13.5" customHeight="1">
      <c r="A69" s="83" t="s">
        <v>77</v>
      </c>
      <c r="B69" s="35" t="s">
        <v>66</v>
      </c>
      <c r="C69" s="35"/>
      <c r="D69" s="35"/>
      <c r="E69" s="35" t="s">
        <v>299</v>
      </c>
      <c r="F69" s="77" t="s">
        <v>425</v>
      </c>
      <c r="G69" s="96" t="s">
        <v>758</v>
      </c>
      <c r="H69" s="39">
        <v>43</v>
      </c>
      <c r="I69" s="77" t="s">
        <v>759</v>
      </c>
      <c r="J69" s="77" t="s">
        <v>78</v>
      </c>
      <c r="K69" s="77" t="s">
        <v>78</v>
      </c>
      <c r="L69" s="77" t="s">
        <v>517</v>
      </c>
      <c r="M69" s="77" t="s">
        <v>520</v>
      </c>
      <c r="N69" s="35" t="s">
        <v>608</v>
      </c>
      <c r="O69" s="35" t="s">
        <v>609</v>
      </c>
      <c r="P69" s="35" t="s">
        <v>598</v>
      </c>
      <c r="Q69" s="35" t="s">
        <v>67</v>
      </c>
      <c r="R69" s="35" t="s">
        <v>604</v>
      </c>
      <c r="S69" s="35" t="s">
        <v>1085</v>
      </c>
      <c r="T69" s="35" t="s">
        <v>601</v>
      </c>
      <c r="U69" s="97">
        <f t="shared" si="9"/>
        <v>1</v>
      </c>
      <c r="V69" s="97">
        <f t="shared" si="16"/>
        <v>1</v>
      </c>
      <c r="W69" s="98"/>
      <c r="X69" s="98"/>
      <c r="Y69" s="99"/>
      <c r="Z69" s="99"/>
      <c r="AA69" s="99"/>
      <c r="AB69" s="100"/>
      <c r="AC69" s="100"/>
      <c r="AD69" s="100">
        <v>1</v>
      </c>
      <c r="AE69" s="100">
        <v>1</v>
      </c>
      <c r="AF69" s="100"/>
      <c r="AG69" s="100"/>
      <c r="AH69" s="186">
        <f t="shared" si="17"/>
        <v>1</v>
      </c>
      <c r="AI69" s="186">
        <f t="shared" si="17"/>
        <v>1</v>
      </c>
      <c r="AJ69" s="99"/>
      <c r="AK69" s="99"/>
      <c r="AL69" s="99"/>
      <c r="AM69" s="99"/>
      <c r="AN69" s="99"/>
      <c r="AO69" s="99"/>
      <c r="AP69" s="188">
        <f t="shared" si="18"/>
        <v>0</v>
      </c>
      <c r="AQ69" s="188">
        <f t="shared" si="18"/>
        <v>0</v>
      </c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>
        <v>1</v>
      </c>
      <c r="BQ69" s="101">
        <v>1</v>
      </c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>
        <v>1</v>
      </c>
      <c r="CM69" s="102">
        <v>1</v>
      </c>
      <c r="CN69" s="79">
        <f t="shared" si="11"/>
        <v>1</v>
      </c>
      <c r="CO69" s="79">
        <f t="shared" si="11"/>
        <v>1</v>
      </c>
      <c r="CP69" s="79">
        <f t="shared" si="4"/>
        <v>1</v>
      </c>
      <c r="CQ69" s="79">
        <f t="shared" si="4"/>
        <v>1</v>
      </c>
      <c r="CR69" s="103" t="str">
        <f t="shared" si="12"/>
        <v>Mire</v>
      </c>
      <c r="CS69" s="103" t="str">
        <f t="shared" si="13"/>
        <v>Mire</v>
      </c>
      <c r="CT69" s="103" t="str">
        <f t="shared" si="14"/>
        <v>Mire</v>
      </c>
      <c r="CU69" s="104" t="str">
        <f t="shared" si="15"/>
        <v>Mire</v>
      </c>
    </row>
    <row r="70" spans="1:99" ht="13.5" customHeight="1">
      <c r="A70" s="83" t="s">
        <v>77</v>
      </c>
      <c r="B70" s="35" t="s">
        <v>66</v>
      </c>
      <c r="C70" s="35"/>
      <c r="D70" s="35"/>
      <c r="E70" s="77" t="s">
        <v>300</v>
      </c>
      <c r="F70" s="77" t="s">
        <v>425</v>
      </c>
      <c r="G70" s="96" t="s">
        <v>758</v>
      </c>
      <c r="H70" s="39">
        <v>43</v>
      </c>
      <c r="I70" s="77" t="s">
        <v>759</v>
      </c>
      <c r="J70" s="77" t="s">
        <v>78</v>
      </c>
      <c r="K70" s="77" t="s">
        <v>78</v>
      </c>
      <c r="L70" s="77" t="s">
        <v>517</v>
      </c>
      <c r="M70" s="77" t="s">
        <v>521</v>
      </c>
      <c r="N70" s="35" t="s">
        <v>608</v>
      </c>
      <c r="O70" s="35" t="s">
        <v>609</v>
      </c>
      <c r="P70" s="35" t="s">
        <v>598</v>
      </c>
      <c r="Q70" s="35" t="s">
        <v>67</v>
      </c>
      <c r="R70" s="35" t="s">
        <v>604</v>
      </c>
      <c r="S70" s="35" t="s">
        <v>1085</v>
      </c>
      <c r="T70" s="35" t="s">
        <v>601</v>
      </c>
      <c r="U70" s="97">
        <f t="shared" si="9"/>
        <v>1</v>
      </c>
      <c r="V70" s="97">
        <f t="shared" si="16"/>
        <v>0</v>
      </c>
      <c r="W70" s="98"/>
      <c r="X70" s="98"/>
      <c r="Y70" s="99"/>
      <c r="Z70" s="99"/>
      <c r="AA70" s="99"/>
      <c r="AB70" s="100">
        <v>1</v>
      </c>
      <c r="AC70" s="100">
        <v>0</v>
      </c>
      <c r="AD70" s="100"/>
      <c r="AE70" s="100"/>
      <c r="AF70" s="100"/>
      <c r="AG70" s="100"/>
      <c r="AH70" s="186">
        <f t="shared" si="17"/>
        <v>1</v>
      </c>
      <c r="AI70" s="186">
        <f t="shared" si="17"/>
        <v>0</v>
      </c>
      <c r="AJ70" s="99"/>
      <c r="AK70" s="99"/>
      <c r="AL70" s="99"/>
      <c r="AM70" s="99"/>
      <c r="AN70" s="99"/>
      <c r="AO70" s="99"/>
      <c r="AP70" s="188">
        <f t="shared" si="18"/>
        <v>0</v>
      </c>
      <c r="AQ70" s="188">
        <f t="shared" si="18"/>
        <v>0</v>
      </c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>
        <v>1</v>
      </c>
      <c r="BM70" s="101">
        <v>0</v>
      </c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2"/>
      <c r="CC70" s="102"/>
      <c r="CD70" s="102"/>
      <c r="CE70" s="102"/>
      <c r="CF70" s="102"/>
      <c r="CG70" s="102"/>
      <c r="CH70" s="102">
        <v>1</v>
      </c>
      <c r="CI70" s="102">
        <v>0</v>
      </c>
      <c r="CJ70" s="102"/>
      <c r="CK70" s="102"/>
      <c r="CL70" s="102"/>
      <c r="CM70" s="102"/>
      <c r="CN70" s="79">
        <f t="shared" si="11"/>
        <v>1</v>
      </c>
      <c r="CO70" s="79">
        <f t="shared" si="11"/>
        <v>0</v>
      </c>
      <c r="CP70" s="79">
        <f t="shared" si="4"/>
        <v>1</v>
      </c>
      <c r="CQ70" s="79">
        <f t="shared" si="4"/>
        <v>0</v>
      </c>
      <c r="CR70" s="103" t="str">
        <f t="shared" si="12"/>
        <v>Mire</v>
      </c>
      <c r="CS70" s="103" t="str">
        <f t="shared" si="13"/>
        <v>Mire</v>
      </c>
      <c r="CT70" s="103" t="str">
        <f t="shared" si="14"/>
        <v>Mire</v>
      </c>
      <c r="CU70" s="104" t="str">
        <f t="shared" si="15"/>
        <v>Mire</v>
      </c>
    </row>
    <row r="71" spans="1:99" ht="13.5" customHeight="1">
      <c r="A71" s="83" t="s">
        <v>77</v>
      </c>
      <c r="B71" s="35" t="s">
        <v>66</v>
      </c>
      <c r="C71" s="35"/>
      <c r="D71" s="35"/>
      <c r="E71" s="77" t="s">
        <v>301</v>
      </c>
      <c r="F71" s="77" t="s">
        <v>425</v>
      </c>
      <c r="G71" s="96" t="s">
        <v>758</v>
      </c>
      <c r="H71" s="39">
        <v>43</v>
      </c>
      <c r="I71" s="77" t="s">
        <v>759</v>
      </c>
      <c r="J71" s="77" t="s">
        <v>78</v>
      </c>
      <c r="K71" s="77" t="s">
        <v>78</v>
      </c>
      <c r="L71" s="77" t="s">
        <v>517</v>
      </c>
      <c r="M71" s="77" t="s">
        <v>522</v>
      </c>
      <c r="N71" s="35" t="s">
        <v>608</v>
      </c>
      <c r="O71" s="35" t="s">
        <v>609</v>
      </c>
      <c r="P71" s="35" t="s">
        <v>598</v>
      </c>
      <c r="Q71" s="35" t="s">
        <v>67</v>
      </c>
      <c r="R71" s="35" t="s">
        <v>604</v>
      </c>
      <c r="S71" s="35" t="s">
        <v>1085</v>
      </c>
      <c r="T71" s="35" t="s">
        <v>601</v>
      </c>
      <c r="U71" s="97">
        <f t="shared" si="9"/>
        <v>1</v>
      </c>
      <c r="V71" s="97">
        <f t="shared" si="16"/>
        <v>0</v>
      </c>
      <c r="W71" s="98"/>
      <c r="X71" s="98"/>
      <c r="Y71" s="99"/>
      <c r="Z71" s="99"/>
      <c r="AA71" s="99"/>
      <c r="AB71" s="100">
        <v>1</v>
      </c>
      <c r="AC71" s="100">
        <v>0</v>
      </c>
      <c r="AD71" s="100"/>
      <c r="AE71" s="100"/>
      <c r="AF71" s="100"/>
      <c r="AG71" s="100"/>
      <c r="AH71" s="186">
        <f t="shared" si="17"/>
        <v>1</v>
      </c>
      <c r="AI71" s="186">
        <f t="shared" si="17"/>
        <v>0</v>
      </c>
      <c r="AJ71" s="99"/>
      <c r="AK71" s="99"/>
      <c r="AL71" s="99"/>
      <c r="AM71" s="99"/>
      <c r="AN71" s="99"/>
      <c r="AO71" s="99"/>
      <c r="AP71" s="188">
        <f t="shared" si="18"/>
        <v>0</v>
      </c>
      <c r="AQ71" s="188">
        <f t="shared" si="18"/>
        <v>0</v>
      </c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>
        <v>1</v>
      </c>
      <c r="BM71" s="101">
        <v>0</v>
      </c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>
        <v>1</v>
      </c>
      <c r="CC71" s="102">
        <v>0</v>
      </c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79">
        <f t="shared" si="11"/>
        <v>1</v>
      </c>
      <c r="CO71" s="79">
        <f t="shared" si="11"/>
        <v>0</v>
      </c>
      <c r="CP71" s="79">
        <f t="shared" si="4"/>
        <v>1</v>
      </c>
      <c r="CQ71" s="79">
        <f t="shared" si="4"/>
        <v>0</v>
      </c>
      <c r="CR71" s="103" t="str">
        <f t="shared" si="12"/>
        <v>Mire</v>
      </c>
      <c r="CS71" s="103" t="str">
        <f t="shared" si="13"/>
        <v>Mire</v>
      </c>
      <c r="CT71" s="103" t="str">
        <f t="shared" si="14"/>
        <v>Mire</v>
      </c>
      <c r="CU71" s="104" t="str">
        <f t="shared" si="15"/>
        <v>Mire</v>
      </c>
    </row>
    <row r="72" spans="1:99" ht="13.5" customHeight="1">
      <c r="A72" s="83" t="s">
        <v>77</v>
      </c>
      <c r="B72" s="35" t="s">
        <v>66</v>
      </c>
      <c r="C72" s="35"/>
      <c r="D72" s="35"/>
      <c r="E72" s="35" t="s">
        <v>302</v>
      </c>
      <c r="F72" s="35" t="s">
        <v>426</v>
      </c>
      <c r="G72" s="96" t="s">
        <v>758</v>
      </c>
      <c r="H72" s="39">
        <v>30</v>
      </c>
      <c r="I72" s="77" t="s">
        <v>761</v>
      </c>
      <c r="J72" s="77" t="s">
        <v>78</v>
      </c>
      <c r="K72" s="77" t="s">
        <v>78</v>
      </c>
      <c r="L72" s="77" t="s">
        <v>517</v>
      </c>
      <c r="M72" s="77" t="s">
        <v>523</v>
      </c>
      <c r="N72" s="35" t="s">
        <v>608</v>
      </c>
      <c r="O72" s="35" t="s">
        <v>609</v>
      </c>
      <c r="P72" s="35" t="s">
        <v>598</v>
      </c>
      <c r="Q72" s="35" t="s">
        <v>599</v>
      </c>
      <c r="R72" s="35" t="s">
        <v>600</v>
      </c>
      <c r="S72" s="35"/>
      <c r="T72" s="35" t="s">
        <v>601</v>
      </c>
      <c r="U72" s="97">
        <f aca="true" t="shared" si="19" ref="U72:V135">AH72+AP72</f>
        <v>2</v>
      </c>
      <c r="V72" s="97">
        <f t="shared" si="16"/>
        <v>0</v>
      </c>
      <c r="W72" s="98"/>
      <c r="X72" s="98"/>
      <c r="Y72" s="99"/>
      <c r="Z72" s="99"/>
      <c r="AA72" s="99"/>
      <c r="AB72" s="100"/>
      <c r="AC72" s="100"/>
      <c r="AD72" s="100">
        <v>1</v>
      </c>
      <c r="AE72" s="100">
        <v>0</v>
      </c>
      <c r="AF72" s="100"/>
      <c r="AG72" s="100"/>
      <c r="AH72" s="186">
        <f t="shared" si="17"/>
        <v>1</v>
      </c>
      <c r="AI72" s="186">
        <f t="shared" si="17"/>
        <v>0</v>
      </c>
      <c r="AJ72" s="99"/>
      <c r="AK72" s="99"/>
      <c r="AL72" s="99">
        <v>1</v>
      </c>
      <c r="AM72" s="99">
        <v>0</v>
      </c>
      <c r="AN72" s="99"/>
      <c r="AO72" s="99"/>
      <c r="AP72" s="188">
        <f t="shared" si="18"/>
        <v>1</v>
      </c>
      <c r="AQ72" s="188">
        <f t="shared" si="18"/>
        <v>0</v>
      </c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>
        <v>1</v>
      </c>
      <c r="BC72" s="101">
        <v>0</v>
      </c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>
        <v>1</v>
      </c>
      <c r="BU72" s="101">
        <v>0</v>
      </c>
      <c r="BV72" s="101"/>
      <c r="BW72" s="101"/>
      <c r="BX72" s="101"/>
      <c r="BY72" s="101"/>
      <c r="BZ72" s="101"/>
      <c r="CA72" s="101"/>
      <c r="CB72" s="102"/>
      <c r="CC72" s="102"/>
      <c r="CD72" s="102">
        <v>1</v>
      </c>
      <c r="CE72" s="102">
        <v>0</v>
      </c>
      <c r="CF72" s="102"/>
      <c r="CG72" s="102"/>
      <c r="CH72" s="102"/>
      <c r="CI72" s="102"/>
      <c r="CJ72" s="102"/>
      <c r="CK72" s="102"/>
      <c r="CL72" s="102">
        <v>1</v>
      </c>
      <c r="CM72" s="102">
        <v>0</v>
      </c>
      <c r="CN72" s="79">
        <f t="shared" si="11"/>
        <v>2</v>
      </c>
      <c r="CO72" s="79">
        <f t="shared" si="11"/>
        <v>0</v>
      </c>
      <c r="CP72" s="79">
        <f t="shared" si="4"/>
        <v>2</v>
      </c>
      <c r="CQ72" s="79">
        <f t="shared" si="4"/>
        <v>0</v>
      </c>
      <c r="CR72" s="103" t="str">
        <f t="shared" si="12"/>
        <v>Mire</v>
      </c>
      <c r="CS72" s="103" t="str">
        <f t="shared" si="13"/>
        <v>Mire</v>
      </c>
      <c r="CT72" s="103" t="str">
        <f t="shared" si="14"/>
        <v>Mire</v>
      </c>
      <c r="CU72" s="104" t="str">
        <f t="shared" si="15"/>
        <v>Mire</v>
      </c>
    </row>
    <row r="73" spans="1:99" ht="13.5" customHeight="1">
      <c r="A73" s="83" t="s">
        <v>77</v>
      </c>
      <c r="B73" s="35" t="s">
        <v>66</v>
      </c>
      <c r="C73" s="35"/>
      <c r="D73" s="35"/>
      <c r="E73" s="77" t="s">
        <v>303</v>
      </c>
      <c r="F73" s="77" t="s">
        <v>426</v>
      </c>
      <c r="G73" s="96" t="s">
        <v>758</v>
      </c>
      <c r="H73" s="39">
        <v>30</v>
      </c>
      <c r="I73" s="77" t="s">
        <v>761</v>
      </c>
      <c r="J73" s="77" t="s">
        <v>78</v>
      </c>
      <c r="K73" s="77" t="s">
        <v>78</v>
      </c>
      <c r="L73" s="77" t="s">
        <v>517</v>
      </c>
      <c r="M73" s="77" t="s">
        <v>524</v>
      </c>
      <c r="N73" s="35" t="s">
        <v>608</v>
      </c>
      <c r="O73" s="35" t="s">
        <v>609</v>
      </c>
      <c r="P73" s="35" t="s">
        <v>598</v>
      </c>
      <c r="Q73" s="35" t="s">
        <v>67</v>
      </c>
      <c r="R73" s="35" t="s">
        <v>604</v>
      </c>
      <c r="S73" s="35" t="s">
        <v>302</v>
      </c>
      <c r="T73" s="35" t="s">
        <v>601</v>
      </c>
      <c r="U73" s="97">
        <f t="shared" si="19"/>
        <v>1</v>
      </c>
      <c r="V73" s="97">
        <f t="shared" si="16"/>
        <v>1</v>
      </c>
      <c r="W73" s="98"/>
      <c r="X73" s="98"/>
      <c r="Y73" s="99"/>
      <c r="Z73" s="99"/>
      <c r="AA73" s="99"/>
      <c r="AB73" s="100"/>
      <c r="AC73" s="100"/>
      <c r="AD73" s="100">
        <v>1</v>
      </c>
      <c r="AE73" s="100">
        <v>1</v>
      </c>
      <c r="AF73" s="100"/>
      <c r="AG73" s="100"/>
      <c r="AH73" s="186">
        <f t="shared" si="17"/>
        <v>1</v>
      </c>
      <c r="AI73" s="186">
        <f t="shared" si="17"/>
        <v>1</v>
      </c>
      <c r="AJ73" s="99"/>
      <c r="AK73" s="99"/>
      <c r="AL73" s="99"/>
      <c r="AM73" s="99"/>
      <c r="AN73" s="99"/>
      <c r="AO73" s="99"/>
      <c r="AP73" s="188">
        <f t="shared" si="18"/>
        <v>0</v>
      </c>
      <c r="AQ73" s="188">
        <f t="shared" si="18"/>
        <v>0</v>
      </c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>
        <v>1</v>
      </c>
      <c r="BI73" s="101">
        <v>1</v>
      </c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2"/>
      <c r="CC73" s="102"/>
      <c r="CD73" s="102"/>
      <c r="CE73" s="102"/>
      <c r="CF73" s="102"/>
      <c r="CG73" s="102"/>
      <c r="CH73" s="102">
        <v>1</v>
      </c>
      <c r="CI73" s="102">
        <v>1</v>
      </c>
      <c r="CJ73" s="102"/>
      <c r="CK73" s="102"/>
      <c r="CL73" s="102"/>
      <c r="CM73" s="102"/>
      <c r="CN73" s="79">
        <f t="shared" si="11"/>
        <v>1</v>
      </c>
      <c r="CO73" s="79">
        <f t="shared" si="11"/>
        <v>1</v>
      </c>
      <c r="CP73" s="79">
        <f t="shared" si="4"/>
        <v>1</v>
      </c>
      <c r="CQ73" s="79">
        <f t="shared" si="4"/>
        <v>1</v>
      </c>
      <c r="CR73" s="103" t="str">
        <f t="shared" si="12"/>
        <v>Mire</v>
      </c>
      <c r="CS73" s="103" t="str">
        <f t="shared" si="13"/>
        <v>Mire</v>
      </c>
      <c r="CT73" s="103" t="str">
        <f t="shared" si="14"/>
        <v>Mire</v>
      </c>
      <c r="CU73" s="104" t="str">
        <f t="shared" si="15"/>
        <v>Mire</v>
      </c>
    </row>
    <row r="74" spans="1:99" ht="13.5" customHeight="1">
      <c r="A74" s="83" t="s">
        <v>77</v>
      </c>
      <c r="B74" s="35" t="s">
        <v>66</v>
      </c>
      <c r="C74" s="35"/>
      <c r="D74" s="35"/>
      <c r="E74" s="35" t="s">
        <v>304</v>
      </c>
      <c r="F74" s="77" t="s">
        <v>426</v>
      </c>
      <c r="G74" s="96" t="s">
        <v>758</v>
      </c>
      <c r="H74" s="39">
        <v>30</v>
      </c>
      <c r="I74" s="77" t="s">
        <v>761</v>
      </c>
      <c r="J74" s="77" t="s">
        <v>78</v>
      </c>
      <c r="K74" s="77" t="s">
        <v>78</v>
      </c>
      <c r="L74" s="77" t="s">
        <v>517</v>
      </c>
      <c r="M74" s="77" t="s">
        <v>525</v>
      </c>
      <c r="N74" s="35" t="s">
        <v>608</v>
      </c>
      <c r="O74" s="35" t="s">
        <v>609</v>
      </c>
      <c r="P74" s="35" t="s">
        <v>598</v>
      </c>
      <c r="Q74" s="35" t="s">
        <v>67</v>
      </c>
      <c r="R74" s="35" t="s">
        <v>604</v>
      </c>
      <c r="S74" s="35" t="s">
        <v>302</v>
      </c>
      <c r="T74" s="35" t="s">
        <v>601</v>
      </c>
      <c r="U74" s="97">
        <f t="shared" si="19"/>
        <v>1</v>
      </c>
      <c r="V74" s="97">
        <f t="shared" si="16"/>
        <v>1</v>
      </c>
      <c r="W74" s="98"/>
      <c r="X74" s="98"/>
      <c r="Y74" s="99"/>
      <c r="Z74" s="99"/>
      <c r="AA74" s="99"/>
      <c r="AB74" s="100"/>
      <c r="AC74" s="100"/>
      <c r="AD74" s="100">
        <v>1</v>
      </c>
      <c r="AE74" s="100">
        <v>1</v>
      </c>
      <c r="AF74" s="100"/>
      <c r="AG74" s="100"/>
      <c r="AH74" s="186">
        <f t="shared" si="17"/>
        <v>1</v>
      </c>
      <c r="AI74" s="186">
        <f t="shared" si="17"/>
        <v>1</v>
      </c>
      <c r="AJ74" s="99"/>
      <c r="AK74" s="99"/>
      <c r="AL74" s="99"/>
      <c r="AM74" s="99"/>
      <c r="AN74" s="99"/>
      <c r="AO74" s="99"/>
      <c r="AP74" s="188">
        <f t="shared" si="18"/>
        <v>0</v>
      </c>
      <c r="AQ74" s="188">
        <f t="shared" si="18"/>
        <v>0</v>
      </c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>
        <v>1</v>
      </c>
      <c r="BI74" s="101">
        <v>1</v>
      </c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2"/>
      <c r="CC74" s="102"/>
      <c r="CD74" s="102"/>
      <c r="CE74" s="102"/>
      <c r="CF74" s="102">
        <v>1</v>
      </c>
      <c r="CG74" s="102">
        <v>1</v>
      </c>
      <c r="CH74" s="102"/>
      <c r="CI74" s="102"/>
      <c r="CJ74" s="102"/>
      <c r="CK74" s="102"/>
      <c r="CL74" s="102"/>
      <c r="CM74" s="102"/>
      <c r="CN74" s="79">
        <f t="shared" si="11"/>
        <v>1</v>
      </c>
      <c r="CO74" s="79">
        <f t="shared" si="11"/>
        <v>1</v>
      </c>
      <c r="CP74" s="79">
        <f t="shared" si="4"/>
        <v>1</v>
      </c>
      <c r="CQ74" s="79">
        <f t="shared" si="4"/>
        <v>1</v>
      </c>
      <c r="CR74" s="103" t="str">
        <f t="shared" si="12"/>
        <v>Mire</v>
      </c>
      <c r="CS74" s="103" t="str">
        <f t="shared" si="13"/>
        <v>Mire</v>
      </c>
      <c r="CT74" s="103" t="str">
        <f t="shared" si="14"/>
        <v>Mire</v>
      </c>
      <c r="CU74" s="104" t="str">
        <f t="shared" si="15"/>
        <v>Mire</v>
      </c>
    </row>
    <row r="75" spans="1:99" ht="13.5" customHeight="1">
      <c r="A75" s="83" t="s">
        <v>77</v>
      </c>
      <c r="B75" s="35" t="s">
        <v>66</v>
      </c>
      <c r="C75" s="35"/>
      <c r="D75" s="35"/>
      <c r="E75" s="35" t="s">
        <v>305</v>
      </c>
      <c r="F75" s="77" t="s">
        <v>427</v>
      </c>
      <c r="G75" s="96" t="s">
        <v>758</v>
      </c>
      <c r="H75" s="39">
        <v>52</v>
      </c>
      <c r="I75" s="77" t="s">
        <v>759</v>
      </c>
      <c r="J75" s="77" t="s">
        <v>78</v>
      </c>
      <c r="K75" s="77" t="s">
        <v>78</v>
      </c>
      <c r="L75" s="77" t="s">
        <v>526</v>
      </c>
      <c r="M75" s="77" t="s">
        <v>526</v>
      </c>
      <c r="N75" s="35" t="s">
        <v>608</v>
      </c>
      <c r="O75" s="35" t="s">
        <v>609</v>
      </c>
      <c r="P75" s="35" t="s">
        <v>598</v>
      </c>
      <c r="Q75" s="35" t="s">
        <v>605</v>
      </c>
      <c r="R75" s="35" t="s">
        <v>614</v>
      </c>
      <c r="S75" s="35"/>
      <c r="T75" s="35" t="s">
        <v>601</v>
      </c>
      <c r="U75" s="97">
        <f t="shared" si="19"/>
        <v>19</v>
      </c>
      <c r="V75" s="97">
        <f t="shared" si="16"/>
        <v>15</v>
      </c>
      <c r="W75" s="98">
        <v>1</v>
      </c>
      <c r="X75" s="98">
        <v>1</v>
      </c>
      <c r="Y75" s="99"/>
      <c r="Z75" s="99"/>
      <c r="AA75" s="99"/>
      <c r="AB75" s="100"/>
      <c r="AC75" s="100"/>
      <c r="AD75" s="100">
        <v>2</v>
      </c>
      <c r="AE75" s="100">
        <v>2</v>
      </c>
      <c r="AF75" s="100">
        <v>7</v>
      </c>
      <c r="AG75" s="100">
        <v>7</v>
      </c>
      <c r="AH75" s="186">
        <f t="shared" si="17"/>
        <v>9</v>
      </c>
      <c r="AI75" s="186">
        <f t="shared" si="17"/>
        <v>9</v>
      </c>
      <c r="AJ75" s="99">
        <v>2</v>
      </c>
      <c r="AK75" s="99">
        <v>1</v>
      </c>
      <c r="AL75" s="99"/>
      <c r="AM75" s="99"/>
      <c r="AN75" s="99">
        <v>8</v>
      </c>
      <c r="AO75" s="99">
        <v>5</v>
      </c>
      <c r="AP75" s="188">
        <f t="shared" si="18"/>
        <v>10</v>
      </c>
      <c r="AQ75" s="188">
        <f t="shared" si="18"/>
        <v>6</v>
      </c>
      <c r="AR75" s="101"/>
      <c r="AS75" s="101"/>
      <c r="AT75" s="101"/>
      <c r="AU75" s="101"/>
      <c r="AV75" s="101"/>
      <c r="AW75" s="101"/>
      <c r="AX75" s="101"/>
      <c r="AY75" s="101"/>
      <c r="AZ75" s="101">
        <v>5</v>
      </c>
      <c r="BA75" s="101">
        <v>5</v>
      </c>
      <c r="BB75" s="101">
        <v>4</v>
      </c>
      <c r="BC75" s="101">
        <v>2</v>
      </c>
      <c r="BD75" s="101">
        <v>2</v>
      </c>
      <c r="BE75" s="101">
        <v>2</v>
      </c>
      <c r="BF75" s="101">
        <v>2</v>
      </c>
      <c r="BG75" s="101">
        <v>1</v>
      </c>
      <c r="BH75" s="101"/>
      <c r="BI75" s="101"/>
      <c r="BJ75" s="101">
        <v>1</v>
      </c>
      <c r="BK75" s="101">
        <v>1</v>
      </c>
      <c r="BL75" s="101"/>
      <c r="BM75" s="101"/>
      <c r="BN75" s="101"/>
      <c r="BO75" s="101"/>
      <c r="BP75" s="101"/>
      <c r="BQ75" s="101"/>
      <c r="BR75" s="101">
        <v>3</v>
      </c>
      <c r="BS75" s="101">
        <v>2</v>
      </c>
      <c r="BT75" s="101">
        <v>2</v>
      </c>
      <c r="BU75" s="101">
        <v>2</v>
      </c>
      <c r="BV75" s="101"/>
      <c r="BW75" s="101"/>
      <c r="BX75" s="101"/>
      <c r="BY75" s="101"/>
      <c r="BZ75" s="101"/>
      <c r="CA75" s="101"/>
      <c r="CB75" s="102">
        <v>3</v>
      </c>
      <c r="CC75" s="102">
        <v>3</v>
      </c>
      <c r="CD75" s="102">
        <v>6</v>
      </c>
      <c r="CE75" s="102">
        <v>4</v>
      </c>
      <c r="CF75" s="102">
        <v>5</v>
      </c>
      <c r="CG75" s="102">
        <v>4</v>
      </c>
      <c r="CH75" s="102">
        <v>2</v>
      </c>
      <c r="CI75" s="102">
        <v>2</v>
      </c>
      <c r="CJ75" s="102"/>
      <c r="CK75" s="102"/>
      <c r="CL75" s="102">
        <v>3</v>
      </c>
      <c r="CM75" s="102">
        <v>2</v>
      </c>
      <c r="CN75" s="79">
        <f t="shared" si="11"/>
        <v>19</v>
      </c>
      <c r="CO75" s="79">
        <f t="shared" si="11"/>
        <v>15</v>
      </c>
      <c r="CP75" s="79">
        <f t="shared" si="4"/>
        <v>19</v>
      </c>
      <c r="CQ75" s="79">
        <f t="shared" si="4"/>
        <v>15</v>
      </c>
      <c r="CR75" s="103" t="str">
        <f t="shared" si="12"/>
        <v>Mire</v>
      </c>
      <c r="CS75" s="103" t="str">
        <f t="shared" si="13"/>
        <v>Mire</v>
      </c>
      <c r="CT75" s="103" t="str">
        <f t="shared" si="14"/>
        <v>Mire</v>
      </c>
      <c r="CU75" s="104" t="str">
        <f t="shared" si="15"/>
        <v>Mire</v>
      </c>
    </row>
    <row r="76" spans="1:99" ht="13.5" customHeight="1">
      <c r="A76" s="83" t="s">
        <v>77</v>
      </c>
      <c r="B76" s="35" t="s">
        <v>66</v>
      </c>
      <c r="C76" s="35"/>
      <c r="D76" s="35"/>
      <c r="E76" s="35" t="s">
        <v>306</v>
      </c>
      <c r="F76" s="77" t="s">
        <v>470</v>
      </c>
      <c r="G76" s="96" t="s">
        <v>760</v>
      </c>
      <c r="H76" s="39">
        <v>40</v>
      </c>
      <c r="I76" s="77" t="s">
        <v>759</v>
      </c>
      <c r="J76" s="77" t="s">
        <v>78</v>
      </c>
      <c r="K76" s="77" t="s">
        <v>78</v>
      </c>
      <c r="L76" s="77" t="s">
        <v>526</v>
      </c>
      <c r="M76" s="77" t="s">
        <v>527</v>
      </c>
      <c r="N76" s="35" t="s">
        <v>608</v>
      </c>
      <c r="O76" s="35" t="s">
        <v>609</v>
      </c>
      <c r="P76" s="35" t="s">
        <v>598</v>
      </c>
      <c r="Q76" s="35" t="s">
        <v>599</v>
      </c>
      <c r="R76" s="35" t="s">
        <v>600</v>
      </c>
      <c r="S76" s="35"/>
      <c r="T76" s="35" t="s">
        <v>601</v>
      </c>
      <c r="U76" s="97">
        <f t="shared" si="19"/>
        <v>11</v>
      </c>
      <c r="V76" s="97">
        <f t="shared" si="16"/>
        <v>11</v>
      </c>
      <c r="W76" s="98">
        <v>1</v>
      </c>
      <c r="X76" s="98">
        <v>1</v>
      </c>
      <c r="Y76" s="99"/>
      <c r="Z76" s="99"/>
      <c r="AA76" s="99"/>
      <c r="AB76" s="100"/>
      <c r="AC76" s="100"/>
      <c r="AD76" s="100">
        <v>1</v>
      </c>
      <c r="AE76" s="100">
        <v>1</v>
      </c>
      <c r="AF76" s="100">
        <v>4</v>
      </c>
      <c r="AG76" s="100">
        <v>4</v>
      </c>
      <c r="AH76" s="186">
        <f t="shared" si="17"/>
        <v>5</v>
      </c>
      <c r="AI76" s="186">
        <f t="shared" si="17"/>
        <v>5</v>
      </c>
      <c r="AJ76" s="99"/>
      <c r="AK76" s="99"/>
      <c r="AL76" s="99"/>
      <c r="AM76" s="99"/>
      <c r="AN76" s="99">
        <v>6</v>
      </c>
      <c r="AO76" s="99">
        <v>6</v>
      </c>
      <c r="AP76" s="188">
        <f t="shared" si="18"/>
        <v>6</v>
      </c>
      <c r="AQ76" s="188">
        <f t="shared" si="18"/>
        <v>6</v>
      </c>
      <c r="AR76" s="101"/>
      <c r="AS76" s="101"/>
      <c r="AT76" s="101"/>
      <c r="AU76" s="101"/>
      <c r="AV76" s="101"/>
      <c r="AW76" s="101"/>
      <c r="AX76" s="101">
        <v>1</v>
      </c>
      <c r="AY76" s="101">
        <v>1</v>
      </c>
      <c r="AZ76" s="101">
        <v>2</v>
      </c>
      <c r="BA76" s="101">
        <v>2</v>
      </c>
      <c r="BB76" s="101">
        <v>2</v>
      </c>
      <c r="BC76" s="101">
        <v>2</v>
      </c>
      <c r="BD76" s="101">
        <v>1</v>
      </c>
      <c r="BE76" s="101">
        <v>1</v>
      </c>
      <c r="BF76" s="101">
        <v>1</v>
      </c>
      <c r="BG76" s="101">
        <v>1</v>
      </c>
      <c r="BH76" s="101">
        <v>1</v>
      </c>
      <c r="BI76" s="101">
        <v>1</v>
      </c>
      <c r="BJ76" s="101">
        <v>2</v>
      </c>
      <c r="BK76" s="101">
        <v>2</v>
      </c>
      <c r="BL76" s="101"/>
      <c r="BM76" s="101"/>
      <c r="BN76" s="101"/>
      <c r="BO76" s="101"/>
      <c r="BP76" s="101">
        <v>1</v>
      </c>
      <c r="BQ76" s="101">
        <v>1</v>
      </c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2">
        <v>2</v>
      </c>
      <c r="CC76" s="102">
        <v>2</v>
      </c>
      <c r="CD76" s="102">
        <v>3</v>
      </c>
      <c r="CE76" s="102">
        <v>3</v>
      </c>
      <c r="CF76" s="102">
        <v>3</v>
      </c>
      <c r="CG76" s="102">
        <v>3</v>
      </c>
      <c r="CH76" s="102">
        <v>2</v>
      </c>
      <c r="CI76" s="102">
        <v>2</v>
      </c>
      <c r="CJ76" s="102"/>
      <c r="CK76" s="102"/>
      <c r="CL76" s="102">
        <v>1</v>
      </c>
      <c r="CM76" s="102">
        <v>1</v>
      </c>
      <c r="CN76" s="79">
        <f t="shared" si="11"/>
        <v>11</v>
      </c>
      <c r="CO76" s="79">
        <f t="shared" si="11"/>
        <v>11</v>
      </c>
      <c r="CP76" s="79">
        <f t="shared" si="4"/>
        <v>11</v>
      </c>
      <c r="CQ76" s="79">
        <f t="shared" si="4"/>
        <v>11</v>
      </c>
      <c r="CR76" s="103" t="str">
        <f t="shared" si="12"/>
        <v>Mire</v>
      </c>
      <c r="CS76" s="103" t="str">
        <f t="shared" si="13"/>
        <v>Mire</v>
      </c>
      <c r="CT76" s="103" t="str">
        <f t="shared" si="14"/>
        <v>Mire</v>
      </c>
      <c r="CU76" s="104" t="str">
        <f t="shared" si="15"/>
        <v>Mire</v>
      </c>
    </row>
    <row r="77" spans="1:99" ht="13.5" customHeight="1">
      <c r="A77" s="83" t="s">
        <v>77</v>
      </c>
      <c r="B77" s="35" t="s">
        <v>66</v>
      </c>
      <c r="C77" s="35"/>
      <c r="D77" s="35"/>
      <c r="E77" s="35" t="s">
        <v>307</v>
      </c>
      <c r="F77" s="77" t="s">
        <v>471</v>
      </c>
      <c r="G77" s="96" t="s">
        <v>758</v>
      </c>
      <c r="H77" s="39">
        <v>57</v>
      </c>
      <c r="I77" s="77" t="s">
        <v>759</v>
      </c>
      <c r="J77" s="77" t="s">
        <v>78</v>
      </c>
      <c r="K77" s="77" t="s">
        <v>78</v>
      </c>
      <c r="L77" s="77" t="s">
        <v>526</v>
      </c>
      <c r="M77" s="77" t="s">
        <v>528</v>
      </c>
      <c r="N77" s="35" t="s">
        <v>608</v>
      </c>
      <c r="O77" s="35" t="s">
        <v>609</v>
      </c>
      <c r="P77" s="35" t="s">
        <v>598</v>
      </c>
      <c r="Q77" s="35" t="s">
        <v>599</v>
      </c>
      <c r="R77" s="35" t="s">
        <v>600</v>
      </c>
      <c r="S77" s="35"/>
      <c r="T77" s="35" t="s">
        <v>601</v>
      </c>
      <c r="U77" s="97">
        <f t="shared" si="19"/>
        <v>10</v>
      </c>
      <c r="V77" s="97">
        <f t="shared" si="16"/>
        <v>9</v>
      </c>
      <c r="W77" s="98">
        <v>1</v>
      </c>
      <c r="X77" s="98">
        <v>0</v>
      </c>
      <c r="Y77" s="99"/>
      <c r="Z77" s="99"/>
      <c r="AA77" s="99"/>
      <c r="AB77" s="100"/>
      <c r="AC77" s="100"/>
      <c r="AD77" s="100"/>
      <c r="AE77" s="100"/>
      <c r="AF77" s="100">
        <v>5</v>
      </c>
      <c r="AG77" s="100">
        <v>5</v>
      </c>
      <c r="AH77" s="186">
        <f t="shared" si="17"/>
        <v>5</v>
      </c>
      <c r="AI77" s="186">
        <f t="shared" si="17"/>
        <v>5</v>
      </c>
      <c r="AJ77" s="99"/>
      <c r="AK77" s="99"/>
      <c r="AL77" s="99"/>
      <c r="AM77" s="99"/>
      <c r="AN77" s="99">
        <v>5</v>
      </c>
      <c r="AO77" s="99">
        <v>4</v>
      </c>
      <c r="AP77" s="188">
        <f t="shared" si="18"/>
        <v>5</v>
      </c>
      <c r="AQ77" s="188">
        <f t="shared" si="18"/>
        <v>4</v>
      </c>
      <c r="AR77" s="101"/>
      <c r="AS77" s="101"/>
      <c r="AT77" s="101"/>
      <c r="AU77" s="101"/>
      <c r="AV77" s="101">
        <v>1</v>
      </c>
      <c r="AW77" s="101">
        <v>1</v>
      </c>
      <c r="AX77" s="101">
        <v>1</v>
      </c>
      <c r="AY77" s="101">
        <v>1</v>
      </c>
      <c r="AZ77" s="101"/>
      <c r="BA77" s="101"/>
      <c r="BB77" s="101"/>
      <c r="BC77" s="101"/>
      <c r="BD77" s="101">
        <v>1</v>
      </c>
      <c r="BE77" s="101">
        <v>1</v>
      </c>
      <c r="BF77" s="101">
        <v>1</v>
      </c>
      <c r="BG77" s="101">
        <v>1</v>
      </c>
      <c r="BH77" s="101">
        <v>1</v>
      </c>
      <c r="BI77" s="101">
        <v>1</v>
      </c>
      <c r="BJ77" s="101"/>
      <c r="BK77" s="101"/>
      <c r="BL77" s="101">
        <v>2</v>
      </c>
      <c r="BM77" s="101">
        <v>2</v>
      </c>
      <c r="BN77" s="101">
        <v>1</v>
      </c>
      <c r="BO77" s="101">
        <v>1</v>
      </c>
      <c r="BP77" s="101"/>
      <c r="BQ77" s="101"/>
      <c r="BR77" s="101"/>
      <c r="BS77" s="101"/>
      <c r="BT77" s="101"/>
      <c r="BU77" s="101"/>
      <c r="BV77" s="101">
        <v>2</v>
      </c>
      <c r="BW77" s="101">
        <v>1</v>
      </c>
      <c r="BX77" s="101"/>
      <c r="BY77" s="101"/>
      <c r="BZ77" s="101"/>
      <c r="CA77" s="101"/>
      <c r="CB77" s="102">
        <v>4</v>
      </c>
      <c r="CC77" s="102">
        <v>4</v>
      </c>
      <c r="CD77" s="102">
        <v>2</v>
      </c>
      <c r="CE77" s="102">
        <v>2</v>
      </c>
      <c r="CF77" s="102">
        <v>1</v>
      </c>
      <c r="CG77" s="102">
        <v>1</v>
      </c>
      <c r="CH77" s="102"/>
      <c r="CI77" s="102"/>
      <c r="CJ77" s="102">
        <v>1</v>
      </c>
      <c r="CK77" s="102">
        <v>1</v>
      </c>
      <c r="CL77" s="102">
        <v>2</v>
      </c>
      <c r="CM77" s="102">
        <v>1</v>
      </c>
      <c r="CN77" s="79">
        <f t="shared" si="11"/>
        <v>10</v>
      </c>
      <c r="CO77" s="79">
        <f t="shared" si="11"/>
        <v>9</v>
      </c>
      <c r="CP77" s="79">
        <f t="shared" si="4"/>
        <v>10</v>
      </c>
      <c r="CQ77" s="79">
        <f t="shared" si="4"/>
        <v>9</v>
      </c>
      <c r="CR77" s="103" t="str">
        <f t="shared" si="12"/>
        <v>Mire</v>
      </c>
      <c r="CS77" s="103" t="str">
        <f t="shared" si="13"/>
        <v>Mire</v>
      </c>
      <c r="CT77" s="103" t="str">
        <f t="shared" si="14"/>
        <v>Mire</v>
      </c>
      <c r="CU77" s="104" t="str">
        <f t="shared" si="15"/>
        <v>Mire</v>
      </c>
    </row>
    <row r="78" spans="1:99" ht="13.5" customHeight="1">
      <c r="A78" s="83" t="s">
        <v>77</v>
      </c>
      <c r="B78" s="35" t="s">
        <v>66</v>
      </c>
      <c r="C78" s="35"/>
      <c r="D78" s="35"/>
      <c r="E78" s="35" t="s">
        <v>308</v>
      </c>
      <c r="F78" s="77" t="s">
        <v>428</v>
      </c>
      <c r="G78" s="96" t="s">
        <v>760</v>
      </c>
      <c r="H78" s="39">
        <v>57</v>
      </c>
      <c r="I78" s="77" t="s">
        <v>759</v>
      </c>
      <c r="J78" s="77" t="s">
        <v>78</v>
      </c>
      <c r="K78" s="77" t="s">
        <v>78</v>
      </c>
      <c r="L78" s="77" t="s">
        <v>526</v>
      </c>
      <c r="M78" s="77" t="s">
        <v>529</v>
      </c>
      <c r="N78" s="35" t="s">
        <v>608</v>
      </c>
      <c r="O78" s="35" t="s">
        <v>609</v>
      </c>
      <c r="P78" s="35" t="s">
        <v>598</v>
      </c>
      <c r="Q78" s="35" t="s">
        <v>599</v>
      </c>
      <c r="R78" s="35" t="s">
        <v>600</v>
      </c>
      <c r="S78" s="35"/>
      <c r="T78" s="35" t="s">
        <v>601</v>
      </c>
      <c r="U78" s="97">
        <f t="shared" si="19"/>
        <v>11</v>
      </c>
      <c r="V78" s="97">
        <f t="shared" si="16"/>
        <v>7</v>
      </c>
      <c r="W78" s="98">
        <v>1</v>
      </c>
      <c r="X78" s="98">
        <v>1</v>
      </c>
      <c r="Y78" s="99"/>
      <c r="Z78" s="99"/>
      <c r="AA78" s="99">
        <v>1</v>
      </c>
      <c r="AB78" s="100"/>
      <c r="AC78" s="100"/>
      <c r="AD78" s="100">
        <v>2</v>
      </c>
      <c r="AE78" s="100">
        <v>1</v>
      </c>
      <c r="AF78" s="100">
        <v>3</v>
      </c>
      <c r="AG78" s="100">
        <v>2</v>
      </c>
      <c r="AH78" s="186">
        <f t="shared" si="17"/>
        <v>5</v>
      </c>
      <c r="AI78" s="186">
        <f t="shared" si="17"/>
        <v>3</v>
      </c>
      <c r="AJ78" s="99"/>
      <c r="AK78" s="99"/>
      <c r="AL78" s="99"/>
      <c r="AM78" s="99"/>
      <c r="AN78" s="99">
        <v>6</v>
      </c>
      <c r="AO78" s="99">
        <v>4</v>
      </c>
      <c r="AP78" s="188">
        <f t="shared" si="18"/>
        <v>6</v>
      </c>
      <c r="AQ78" s="188">
        <f t="shared" si="18"/>
        <v>4</v>
      </c>
      <c r="AR78" s="101"/>
      <c r="AS78" s="101"/>
      <c r="AT78" s="101"/>
      <c r="AU78" s="101"/>
      <c r="AV78" s="101"/>
      <c r="AW78" s="101"/>
      <c r="AX78" s="101"/>
      <c r="AY78" s="101"/>
      <c r="AZ78" s="101">
        <v>1</v>
      </c>
      <c r="BA78" s="101">
        <v>1</v>
      </c>
      <c r="BB78" s="101"/>
      <c r="BC78" s="101"/>
      <c r="BD78" s="101">
        <v>1</v>
      </c>
      <c r="BE78" s="101">
        <v>1</v>
      </c>
      <c r="BF78" s="101">
        <v>2</v>
      </c>
      <c r="BG78" s="101">
        <v>1</v>
      </c>
      <c r="BH78" s="101"/>
      <c r="BI78" s="101"/>
      <c r="BJ78" s="101">
        <v>1</v>
      </c>
      <c r="BK78" s="101">
        <v>1</v>
      </c>
      <c r="BL78" s="101">
        <v>2</v>
      </c>
      <c r="BM78" s="101">
        <v>1</v>
      </c>
      <c r="BN78" s="101"/>
      <c r="BO78" s="101"/>
      <c r="BP78" s="101"/>
      <c r="BQ78" s="101"/>
      <c r="BR78" s="101"/>
      <c r="BS78" s="101"/>
      <c r="BT78" s="101">
        <v>1</v>
      </c>
      <c r="BU78" s="101">
        <v>0</v>
      </c>
      <c r="BV78" s="101">
        <v>2</v>
      </c>
      <c r="BW78" s="101">
        <v>2</v>
      </c>
      <c r="BX78" s="101"/>
      <c r="BY78" s="101"/>
      <c r="BZ78" s="101">
        <v>1</v>
      </c>
      <c r="CA78" s="101">
        <v>0</v>
      </c>
      <c r="CB78" s="102"/>
      <c r="CC78" s="102"/>
      <c r="CD78" s="102">
        <v>4</v>
      </c>
      <c r="CE78" s="102">
        <v>3</v>
      </c>
      <c r="CF78" s="102">
        <v>2</v>
      </c>
      <c r="CG78" s="102">
        <v>1</v>
      </c>
      <c r="CH78" s="102"/>
      <c r="CI78" s="102"/>
      <c r="CJ78" s="102"/>
      <c r="CK78" s="102"/>
      <c r="CL78" s="102">
        <v>5</v>
      </c>
      <c r="CM78" s="102">
        <v>3</v>
      </c>
      <c r="CN78" s="79">
        <f t="shared" si="11"/>
        <v>11</v>
      </c>
      <c r="CO78" s="79">
        <f t="shared" si="11"/>
        <v>7</v>
      </c>
      <c r="CP78" s="79">
        <f t="shared" si="4"/>
        <v>11</v>
      </c>
      <c r="CQ78" s="79">
        <f t="shared" si="4"/>
        <v>7</v>
      </c>
      <c r="CR78" s="103" t="str">
        <f t="shared" si="12"/>
        <v>Mire</v>
      </c>
      <c r="CS78" s="103" t="str">
        <f t="shared" si="13"/>
        <v>Mire</v>
      </c>
      <c r="CT78" s="103" t="str">
        <f t="shared" si="14"/>
        <v>Mire</v>
      </c>
      <c r="CU78" s="104" t="str">
        <f t="shared" si="15"/>
        <v>Mire</v>
      </c>
    </row>
    <row r="79" spans="1:99" ht="13.5" customHeight="1">
      <c r="A79" s="83" t="s">
        <v>77</v>
      </c>
      <c r="B79" s="35" t="s">
        <v>66</v>
      </c>
      <c r="C79" s="35"/>
      <c r="D79" s="35"/>
      <c r="E79" s="35" t="s">
        <v>309</v>
      </c>
      <c r="F79" s="77" t="s">
        <v>429</v>
      </c>
      <c r="G79" s="96" t="s">
        <v>758</v>
      </c>
      <c r="H79" s="39">
        <v>44</v>
      </c>
      <c r="I79" s="77" t="s">
        <v>759</v>
      </c>
      <c r="J79" s="77" t="s">
        <v>78</v>
      </c>
      <c r="K79" s="77" t="s">
        <v>78</v>
      </c>
      <c r="L79" s="77" t="s">
        <v>526</v>
      </c>
      <c r="M79" s="77" t="s">
        <v>530</v>
      </c>
      <c r="N79" s="35" t="s">
        <v>608</v>
      </c>
      <c r="O79" s="35" t="s">
        <v>609</v>
      </c>
      <c r="P79" s="35" t="s">
        <v>598</v>
      </c>
      <c r="Q79" s="35" t="s">
        <v>599</v>
      </c>
      <c r="R79" s="35" t="s">
        <v>600</v>
      </c>
      <c r="S79" s="35"/>
      <c r="T79" s="35" t="s">
        <v>601</v>
      </c>
      <c r="U79" s="97">
        <f t="shared" si="19"/>
        <v>22</v>
      </c>
      <c r="V79" s="97">
        <f t="shared" si="16"/>
        <v>14</v>
      </c>
      <c r="W79" s="98">
        <v>2</v>
      </c>
      <c r="X79" s="98">
        <v>0</v>
      </c>
      <c r="Y79" s="99"/>
      <c r="Z79" s="99"/>
      <c r="AA79" s="99"/>
      <c r="AB79" s="100"/>
      <c r="AC79" s="100"/>
      <c r="AD79" s="100">
        <v>3</v>
      </c>
      <c r="AE79" s="100">
        <v>2</v>
      </c>
      <c r="AF79" s="100">
        <v>5</v>
      </c>
      <c r="AG79" s="100">
        <v>5</v>
      </c>
      <c r="AH79" s="186">
        <f t="shared" si="17"/>
        <v>8</v>
      </c>
      <c r="AI79" s="186">
        <f t="shared" si="17"/>
        <v>7</v>
      </c>
      <c r="AJ79" s="99">
        <v>1</v>
      </c>
      <c r="AK79" s="99">
        <v>0</v>
      </c>
      <c r="AL79" s="99"/>
      <c r="AM79" s="99"/>
      <c r="AN79" s="99">
        <v>13</v>
      </c>
      <c r="AO79" s="99">
        <v>7</v>
      </c>
      <c r="AP79" s="188">
        <f t="shared" si="18"/>
        <v>14</v>
      </c>
      <c r="AQ79" s="188">
        <f t="shared" si="18"/>
        <v>7</v>
      </c>
      <c r="AR79" s="101"/>
      <c r="AS79" s="101"/>
      <c r="AT79" s="101"/>
      <c r="AU79" s="101"/>
      <c r="AV79" s="101">
        <v>2</v>
      </c>
      <c r="AW79" s="101">
        <v>2</v>
      </c>
      <c r="AX79" s="101"/>
      <c r="AY79" s="101"/>
      <c r="AZ79" s="101">
        <v>1</v>
      </c>
      <c r="BA79" s="101">
        <v>1</v>
      </c>
      <c r="BB79" s="101">
        <v>4</v>
      </c>
      <c r="BC79" s="101">
        <v>4</v>
      </c>
      <c r="BD79" s="101">
        <v>1</v>
      </c>
      <c r="BE79" s="101">
        <v>1</v>
      </c>
      <c r="BF79" s="101">
        <v>3</v>
      </c>
      <c r="BG79" s="101">
        <v>1</v>
      </c>
      <c r="BH79" s="101">
        <v>1</v>
      </c>
      <c r="BI79" s="101">
        <v>1</v>
      </c>
      <c r="BJ79" s="101">
        <v>5</v>
      </c>
      <c r="BK79" s="101">
        <v>2</v>
      </c>
      <c r="BL79" s="101"/>
      <c r="BM79" s="101"/>
      <c r="BN79" s="101"/>
      <c r="BO79" s="101"/>
      <c r="BP79" s="101">
        <v>2</v>
      </c>
      <c r="BQ79" s="101">
        <v>2</v>
      </c>
      <c r="BR79" s="101">
        <v>1</v>
      </c>
      <c r="BS79" s="101">
        <v>0</v>
      </c>
      <c r="BT79" s="101"/>
      <c r="BU79" s="101"/>
      <c r="BV79" s="101"/>
      <c r="BW79" s="101"/>
      <c r="BX79" s="101">
        <v>1</v>
      </c>
      <c r="BY79" s="101">
        <v>0</v>
      </c>
      <c r="BZ79" s="101">
        <v>1</v>
      </c>
      <c r="CA79" s="101">
        <v>0</v>
      </c>
      <c r="CB79" s="102">
        <v>5</v>
      </c>
      <c r="CC79" s="102">
        <v>5</v>
      </c>
      <c r="CD79" s="102">
        <v>5</v>
      </c>
      <c r="CE79" s="102">
        <v>4</v>
      </c>
      <c r="CF79" s="102">
        <v>3</v>
      </c>
      <c r="CG79" s="102">
        <v>1</v>
      </c>
      <c r="CH79" s="102">
        <v>3</v>
      </c>
      <c r="CI79" s="102">
        <v>1</v>
      </c>
      <c r="CJ79" s="102">
        <v>2</v>
      </c>
      <c r="CK79" s="102">
        <v>1</v>
      </c>
      <c r="CL79" s="102">
        <v>4</v>
      </c>
      <c r="CM79" s="102">
        <v>2</v>
      </c>
      <c r="CN79" s="79">
        <f t="shared" si="11"/>
        <v>22</v>
      </c>
      <c r="CO79" s="79">
        <f t="shared" si="11"/>
        <v>14</v>
      </c>
      <c r="CP79" s="79">
        <f t="shared" si="4"/>
        <v>22</v>
      </c>
      <c r="CQ79" s="79">
        <f t="shared" si="4"/>
        <v>14</v>
      </c>
      <c r="CR79" s="103" t="str">
        <f t="shared" si="12"/>
        <v>Mire</v>
      </c>
      <c r="CS79" s="103" t="str">
        <f t="shared" si="13"/>
        <v>Mire</v>
      </c>
      <c r="CT79" s="103" t="str">
        <f t="shared" si="14"/>
        <v>Mire</v>
      </c>
      <c r="CU79" s="104" t="str">
        <f t="shared" si="15"/>
        <v>Mire</v>
      </c>
    </row>
    <row r="80" spans="1:99" ht="13.5" customHeight="1">
      <c r="A80" s="83" t="s">
        <v>77</v>
      </c>
      <c r="B80" s="35" t="s">
        <v>66</v>
      </c>
      <c r="C80" s="35"/>
      <c r="D80" s="35"/>
      <c r="E80" s="35" t="s">
        <v>310</v>
      </c>
      <c r="F80" s="77" t="s">
        <v>430</v>
      </c>
      <c r="G80" s="96" t="s">
        <v>758</v>
      </c>
      <c r="H80" s="39">
        <v>37</v>
      </c>
      <c r="I80" s="77" t="s">
        <v>759</v>
      </c>
      <c r="J80" s="77" t="s">
        <v>78</v>
      </c>
      <c r="K80" s="77" t="s">
        <v>78</v>
      </c>
      <c r="L80" s="77" t="s">
        <v>526</v>
      </c>
      <c r="M80" s="77" t="s">
        <v>531</v>
      </c>
      <c r="N80" s="35" t="s">
        <v>608</v>
      </c>
      <c r="O80" s="35" t="s">
        <v>609</v>
      </c>
      <c r="P80" s="35" t="s">
        <v>598</v>
      </c>
      <c r="Q80" s="35" t="s">
        <v>599</v>
      </c>
      <c r="R80" s="35" t="s">
        <v>600</v>
      </c>
      <c r="S80" s="35"/>
      <c r="T80" s="35" t="s">
        <v>601</v>
      </c>
      <c r="U80" s="97">
        <f t="shared" si="19"/>
        <v>5</v>
      </c>
      <c r="V80" s="97">
        <f t="shared" si="16"/>
        <v>0</v>
      </c>
      <c r="W80" s="98">
        <v>1</v>
      </c>
      <c r="X80" s="98">
        <v>0</v>
      </c>
      <c r="Y80" s="99"/>
      <c r="Z80" s="99"/>
      <c r="AA80" s="99"/>
      <c r="AB80" s="100"/>
      <c r="AC80" s="100"/>
      <c r="AD80" s="100">
        <v>2</v>
      </c>
      <c r="AE80" s="100">
        <v>0</v>
      </c>
      <c r="AF80" s="100"/>
      <c r="AG80" s="100"/>
      <c r="AH80" s="186">
        <f t="shared" si="17"/>
        <v>2</v>
      </c>
      <c r="AI80" s="186">
        <f t="shared" si="17"/>
        <v>0</v>
      </c>
      <c r="AJ80" s="99"/>
      <c r="AK80" s="99"/>
      <c r="AL80" s="99"/>
      <c r="AM80" s="99"/>
      <c r="AN80" s="99">
        <v>3</v>
      </c>
      <c r="AO80" s="99">
        <v>0</v>
      </c>
      <c r="AP80" s="188">
        <f t="shared" si="18"/>
        <v>3</v>
      </c>
      <c r="AQ80" s="188">
        <f t="shared" si="18"/>
        <v>0</v>
      </c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>
        <v>2</v>
      </c>
      <c r="BG80" s="101">
        <v>0</v>
      </c>
      <c r="BH80" s="101"/>
      <c r="BI80" s="101"/>
      <c r="BJ80" s="101"/>
      <c r="BK80" s="101"/>
      <c r="BL80" s="101"/>
      <c r="BM80" s="101"/>
      <c r="BN80" s="101">
        <v>1</v>
      </c>
      <c r="BO80" s="101">
        <v>0</v>
      </c>
      <c r="BP80" s="101"/>
      <c r="BQ80" s="101"/>
      <c r="BR80" s="101"/>
      <c r="BS80" s="101"/>
      <c r="BT80" s="101">
        <v>2</v>
      </c>
      <c r="BU80" s="101">
        <v>0</v>
      </c>
      <c r="BV80" s="101"/>
      <c r="BW80" s="101"/>
      <c r="BX80" s="101"/>
      <c r="BY80" s="101"/>
      <c r="BZ80" s="101"/>
      <c r="CA80" s="101"/>
      <c r="CB80" s="102">
        <v>1</v>
      </c>
      <c r="CC80" s="102">
        <v>0</v>
      </c>
      <c r="CD80" s="102">
        <v>1</v>
      </c>
      <c r="CE80" s="102">
        <v>0</v>
      </c>
      <c r="CF80" s="102">
        <v>1</v>
      </c>
      <c r="CG80" s="102">
        <v>0</v>
      </c>
      <c r="CH80" s="102"/>
      <c r="CI80" s="102"/>
      <c r="CJ80" s="102"/>
      <c r="CK80" s="102"/>
      <c r="CL80" s="102">
        <v>2</v>
      </c>
      <c r="CM80" s="102">
        <v>0</v>
      </c>
      <c r="CN80" s="79">
        <f t="shared" si="11"/>
        <v>5</v>
      </c>
      <c r="CO80" s="79">
        <f t="shared" si="11"/>
        <v>0</v>
      </c>
      <c r="CP80" s="79">
        <f t="shared" si="4"/>
        <v>5</v>
      </c>
      <c r="CQ80" s="79">
        <f t="shared" si="4"/>
        <v>0</v>
      </c>
      <c r="CR80" s="103" t="str">
        <f t="shared" si="12"/>
        <v>Mire</v>
      </c>
      <c r="CS80" s="103" t="str">
        <f t="shared" si="13"/>
        <v>Mire</v>
      </c>
      <c r="CT80" s="103" t="str">
        <f t="shared" si="14"/>
        <v>Mire</v>
      </c>
      <c r="CU80" s="104" t="str">
        <f t="shared" si="15"/>
        <v>Mire</v>
      </c>
    </row>
    <row r="81" spans="1:99" ht="13.5" customHeight="1">
      <c r="A81" s="83" t="s">
        <v>77</v>
      </c>
      <c r="B81" s="35" t="s">
        <v>66</v>
      </c>
      <c r="C81" s="35"/>
      <c r="D81" s="35"/>
      <c r="E81" s="35" t="s">
        <v>311</v>
      </c>
      <c r="F81" s="77" t="s">
        <v>431</v>
      </c>
      <c r="G81" s="96" t="s">
        <v>758</v>
      </c>
      <c r="H81" s="39">
        <v>62</v>
      </c>
      <c r="I81" s="77" t="s">
        <v>759</v>
      </c>
      <c r="J81" s="77" t="s">
        <v>78</v>
      </c>
      <c r="K81" s="77" t="s">
        <v>78</v>
      </c>
      <c r="L81" s="77" t="s">
        <v>526</v>
      </c>
      <c r="M81" s="77" t="s">
        <v>532</v>
      </c>
      <c r="N81" s="35" t="s">
        <v>608</v>
      </c>
      <c r="O81" s="35" t="s">
        <v>609</v>
      </c>
      <c r="P81" s="35" t="s">
        <v>598</v>
      </c>
      <c r="Q81" s="35" t="s">
        <v>599</v>
      </c>
      <c r="R81" s="35" t="s">
        <v>600</v>
      </c>
      <c r="S81" s="35"/>
      <c r="T81" s="35" t="s">
        <v>601</v>
      </c>
      <c r="U81" s="97">
        <f t="shared" si="19"/>
        <v>12</v>
      </c>
      <c r="V81" s="97">
        <f t="shared" si="16"/>
        <v>9</v>
      </c>
      <c r="W81" s="98"/>
      <c r="X81" s="98"/>
      <c r="Y81" s="99"/>
      <c r="Z81" s="99"/>
      <c r="AA81" s="99"/>
      <c r="AB81" s="100"/>
      <c r="AC81" s="100"/>
      <c r="AD81" s="100"/>
      <c r="AE81" s="100"/>
      <c r="AF81" s="100">
        <v>5</v>
      </c>
      <c r="AG81" s="100">
        <v>4</v>
      </c>
      <c r="AH81" s="186">
        <f t="shared" si="17"/>
        <v>5</v>
      </c>
      <c r="AI81" s="186">
        <f t="shared" si="17"/>
        <v>4</v>
      </c>
      <c r="AJ81" s="99"/>
      <c r="AK81" s="99"/>
      <c r="AL81" s="99"/>
      <c r="AM81" s="99"/>
      <c r="AN81" s="99">
        <v>7</v>
      </c>
      <c r="AO81" s="99">
        <v>5</v>
      </c>
      <c r="AP81" s="188">
        <f t="shared" si="18"/>
        <v>7</v>
      </c>
      <c r="AQ81" s="188">
        <f t="shared" si="18"/>
        <v>5</v>
      </c>
      <c r="AR81" s="101"/>
      <c r="AS81" s="101"/>
      <c r="AT81" s="101"/>
      <c r="AU81" s="101"/>
      <c r="AV81" s="101"/>
      <c r="AW81" s="101"/>
      <c r="AX81" s="101">
        <v>1</v>
      </c>
      <c r="AY81" s="101">
        <v>1</v>
      </c>
      <c r="AZ81" s="101">
        <v>4</v>
      </c>
      <c r="BA81" s="101">
        <v>3</v>
      </c>
      <c r="BB81" s="101"/>
      <c r="BC81" s="101"/>
      <c r="BD81" s="101">
        <v>1</v>
      </c>
      <c r="BE81" s="101">
        <v>1</v>
      </c>
      <c r="BF81" s="101">
        <v>2</v>
      </c>
      <c r="BG81" s="101">
        <v>2</v>
      </c>
      <c r="BH81" s="101"/>
      <c r="BI81" s="101"/>
      <c r="BJ81" s="101">
        <v>2</v>
      </c>
      <c r="BK81" s="101">
        <v>2</v>
      </c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>
        <v>1</v>
      </c>
      <c r="BW81" s="101">
        <v>0</v>
      </c>
      <c r="BX81" s="101"/>
      <c r="BY81" s="101"/>
      <c r="BZ81" s="101">
        <v>1</v>
      </c>
      <c r="CA81" s="101">
        <v>0</v>
      </c>
      <c r="CB81" s="102">
        <v>1</v>
      </c>
      <c r="CC81" s="102">
        <v>0</v>
      </c>
      <c r="CD81" s="102">
        <v>7</v>
      </c>
      <c r="CE81" s="102">
        <v>7</v>
      </c>
      <c r="CF81" s="102">
        <v>2</v>
      </c>
      <c r="CG81" s="102">
        <v>2</v>
      </c>
      <c r="CH81" s="102"/>
      <c r="CI81" s="102"/>
      <c r="CJ81" s="102"/>
      <c r="CK81" s="102"/>
      <c r="CL81" s="102">
        <v>2</v>
      </c>
      <c r="CM81" s="102">
        <v>0</v>
      </c>
      <c r="CN81" s="79">
        <f t="shared" si="11"/>
        <v>12</v>
      </c>
      <c r="CO81" s="79">
        <f t="shared" si="11"/>
        <v>9</v>
      </c>
      <c r="CP81" s="79">
        <f t="shared" si="4"/>
        <v>12</v>
      </c>
      <c r="CQ81" s="79">
        <f t="shared" si="4"/>
        <v>9</v>
      </c>
      <c r="CR81" s="103" t="str">
        <f t="shared" si="12"/>
        <v>Mire</v>
      </c>
      <c r="CS81" s="103" t="str">
        <f t="shared" si="13"/>
        <v>Mire</v>
      </c>
      <c r="CT81" s="103" t="str">
        <f t="shared" si="14"/>
        <v>Mire</v>
      </c>
      <c r="CU81" s="104" t="str">
        <f t="shared" si="15"/>
        <v>Mire</v>
      </c>
    </row>
    <row r="82" spans="1:99" ht="13.5" customHeight="1">
      <c r="A82" s="83" t="s">
        <v>77</v>
      </c>
      <c r="B82" s="35" t="s">
        <v>66</v>
      </c>
      <c r="C82" s="35"/>
      <c r="D82" s="35"/>
      <c r="E82" s="35" t="s">
        <v>312</v>
      </c>
      <c r="F82" s="77" t="s">
        <v>431</v>
      </c>
      <c r="G82" s="96" t="s">
        <v>758</v>
      </c>
      <c r="H82" s="39">
        <v>62</v>
      </c>
      <c r="I82" s="77" t="s">
        <v>759</v>
      </c>
      <c r="J82" s="77" t="s">
        <v>78</v>
      </c>
      <c r="K82" s="77" t="s">
        <v>78</v>
      </c>
      <c r="L82" s="77" t="s">
        <v>526</v>
      </c>
      <c r="M82" s="77" t="s">
        <v>533</v>
      </c>
      <c r="N82" s="35" t="s">
        <v>608</v>
      </c>
      <c r="O82" s="35" t="s">
        <v>609</v>
      </c>
      <c r="P82" s="35" t="s">
        <v>598</v>
      </c>
      <c r="Q82" s="35" t="s">
        <v>599</v>
      </c>
      <c r="R82" s="35" t="s">
        <v>604</v>
      </c>
      <c r="S82" s="35" t="s">
        <v>311</v>
      </c>
      <c r="T82" s="35" t="s">
        <v>601</v>
      </c>
      <c r="U82" s="97">
        <f t="shared" si="19"/>
        <v>1</v>
      </c>
      <c r="V82" s="97">
        <f t="shared" si="16"/>
        <v>0</v>
      </c>
      <c r="W82" s="98"/>
      <c r="X82" s="98"/>
      <c r="Y82" s="99"/>
      <c r="Z82" s="99"/>
      <c r="AA82" s="99"/>
      <c r="AB82" s="100"/>
      <c r="AC82" s="100"/>
      <c r="AD82" s="100"/>
      <c r="AE82" s="100"/>
      <c r="AF82" s="100"/>
      <c r="AG82" s="100"/>
      <c r="AH82" s="186">
        <f t="shared" si="17"/>
        <v>0</v>
      </c>
      <c r="AI82" s="186">
        <f t="shared" si="17"/>
        <v>0</v>
      </c>
      <c r="AJ82" s="99">
        <v>1</v>
      </c>
      <c r="AK82" s="99">
        <v>0</v>
      </c>
      <c r="AL82" s="99"/>
      <c r="AM82" s="99"/>
      <c r="AN82" s="99"/>
      <c r="AO82" s="99"/>
      <c r="AP82" s="188">
        <f t="shared" si="18"/>
        <v>1</v>
      </c>
      <c r="AQ82" s="188">
        <f t="shared" si="18"/>
        <v>0</v>
      </c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>
        <v>1</v>
      </c>
      <c r="BC82" s="101">
        <v>0</v>
      </c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2"/>
      <c r="CC82" s="102"/>
      <c r="CD82" s="102"/>
      <c r="CE82" s="102"/>
      <c r="CF82" s="102">
        <v>1</v>
      </c>
      <c r="CG82" s="102">
        <v>0</v>
      </c>
      <c r="CH82" s="102"/>
      <c r="CI82" s="102"/>
      <c r="CJ82" s="102"/>
      <c r="CK82" s="102"/>
      <c r="CL82" s="102"/>
      <c r="CM82" s="102"/>
      <c r="CN82" s="79">
        <f t="shared" si="11"/>
        <v>1</v>
      </c>
      <c r="CO82" s="79">
        <f t="shared" si="11"/>
        <v>0</v>
      </c>
      <c r="CP82" s="79">
        <f t="shared" si="4"/>
        <v>1</v>
      </c>
      <c r="CQ82" s="79">
        <f t="shared" si="4"/>
        <v>0</v>
      </c>
      <c r="CR82" s="103" t="str">
        <f t="shared" si="12"/>
        <v>Mire</v>
      </c>
      <c r="CS82" s="103" t="str">
        <f t="shared" si="13"/>
        <v>Mire</v>
      </c>
      <c r="CT82" s="103" t="str">
        <f t="shared" si="14"/>
        <v>Mire</v>
      </c>
      <c r="CU82" s="104" t="str">
        <f t="shared" si="15"/>
        <v>Mire</v>
      </c>
    </row>
    <row r="83" spans="1:99" ht="13.5" customHeight="1">
      <c r="A83" s="83" t="s">
        <v>77</v>
      </c>
      <c r="B83" s="35" t="s">
        <v>66</v>
      </c>
      <c r="C83" s="35"/>
      <c r="D83" s="35"/>
      <c r="E83" s="35" t="s">
        <v>313</v>
      </c>
      <c r="F83" s="77" t="s">
        <v>432</v>
      </c>
      <c r="G83" s="96" t="s">
        <v>758</v>
      </c>
      <c r="H83" s="39">
        <v>56</v>
      </c>
      <c r="I83" s="77" t="s">
        <v>761</v>
      </c>
      <c r="J83" s="77" t="s">
        <v>78</v>
      </c>
      <c r="K83" s="77" t="s">
        <v>78</v>
      </c>
      <c r="L83" s="77" t="s">
        <v>534</v>
      </c>
      <c r="M83" s="77" t="s">
        <v>535</v>
      </c>
      <c r="N83" s="35" t="s">
        <v>608</v>
      </c>
      <c r="O83" s="35" t="s">
        <v>609</v>
      </c>
      <c r="P83" s="35" t="s">
        <v>598</v>
      </c>
      <c r="Q83" s="35" t="s">
        <v>599</v>
      </c>
      <c r="R83" s="35" t="s">
        <v>600</v>
      </c>
      <c r="S83" s="35"/>
      <c r="T83" s="35" t="s">
        <v>601</v>
      </c>
      <c r="U83" s="97">
        <f t="shared" si="19"/>
        <v>3</v>
      </c>
      <c r="V83" s="97">
        <f t="shared" si="16"/>
        <v>1</v>
      </c>
      <c r="W83" s="98">
        <v>1</v>
      </c>
      <c r="X83" s="98">
        <v>0</v>
      </c>
      <c r="Y83" s="99"/>
      <c r="Z83" s="99"/>
      <c r="AA83" s="99"/>
      <c r="AB83" s="100">
        <v>1</v>
      </c>
      <c r="AC83" s="100">
        <v>1</v>
      </c>
      <c r="AD83" s="100"/>
      <c r="AE83" s="100"/>
      <c r="AF83" s="100"/>
      <c r="AG83" s="100"/>
      <c r="AH83" s="186">
        <v>1</v>
      </c>
      <c r="AI83" s="186">
        <v>1</v>
      </c>
      <c r="AJ83" s="99"/>
      <c r="AK83" s="99"/>
      <c r="AL83" s="99">
        <v>2</v>
      </c>
      <c r="AM83" s="99">
        <v>0</v>
      </c>
      <c r="AN83" s="99"/>
      <c r="AO83" s="99"/>
      <c r="AP83" s="188">
        <v>2</v>
      </c>
      <c r="AQ83" s="188">
        <v>0</v>
      </c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>
        <v>1</v>
      </c>
      <c r="BE83" s="101">
        <v>1</v>
      </c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>
        <v>2</v>
      </c>
      <c r="BW83" s="101">
        <v>0</v>
      </c>
      <c r="BX83" s="101"/>
      <c r="BY83" s="101"/>
      <c r="BZ83" s="101"/>
      <c r="CA83" s="101"/>
      <c r="CB83" s="102"/>
      <c r="CC83" s="102"/>
      <c r="CD83" s="102">
        <v>1</v>
      </c>
      <c r="CE83" s="102">
        <v>1</v>
      </c>
      <c r="CF83" s="102"/>
      <c r="CG83" s="102"/>
      <c r="CH83" s="102"/>
      <c r="CI83" s="102"/>
      <c r="CJ83" s="102"/>
      <c r="CK83" s="102"/>
      <c r="CL83" s="102">
        <v>2</v>
      </c>
      <c r="CM83" s="102">
        <v>0</v>
      </c>
      <c r="CN83" s="79">
        <f t="shared" si="11"/>
        <v>3</v>
      </c>
      <c r="CO83" s="79">
        <f t="shared" si="11"/>
        <v>1</v>
      </c>
      <c r="CP83" s="79">
        <f t="shared" si="4"/>
        <v>3</v>
      </c>
      <c r="CQ83" s="79">
        <f t="shared" si="4"/>
        <v>1</v>
      </c>
      <c r="CR83" s="103" t="str">
        <f t="shared" si="12"/>
        <v>Mire</v>
      </c>
      <c r="CS83" s="103" t="str">
        <f t="shared" si="13"/>
        <v>Mire</v>
      </c>
      <c r="CT83" s="103" t="str">
        <f t="shared" si="14"/>
        <v>Mire</v>
      </c>
      <c r="CU83" s="104" t="str">
        <f t="shared" si="15"/>
        <v>Mire</v>
      </c>
    </row>
    <row r="84" spans="1:99" ht="13.5" customHeight="1">
      <c r="A84" s="83" t="s">
        <v>77</v>
      </c>
      <c r="B84" s="35" t="s">
        <v>66</v>
      </c>
      <c r="C84" s="35"/>
      <c r="D84" s="35"/>
      <c r="E84" s="35" t="s">
        <v>314</v>
      </c>
      <c r="F84" s="77" t="s">
        <v>432</v>
      </c>
      <c r="G84" s="96" t="s">
        <v>758</v>
      </c>
      <c r="H84" s="39">
        <v>56</v>
      </c>
      <c r="I84" s="77" t="s">
        <v>761</v>
      </c>
      <c r="J84" s="77" t="s">
        <v>78</v>
      </c>
      <c r="K84" s="77" t="s">
        <v>78</v>
      </c>
      <c r="L84" s="77" t="s">
        <v>534</v>
      </c>
      <c r="M84" s="77" t="s">
        <v>536</v>
      </c>
      <c r="N84" s="35" t="s">
        <v>608</v>
      </c>
      <c r="O84" s="35" t="s">
        <v>609</v>
      </c>
      <c r="P84" s="35" t="s">
        <v>598</v>
      </c>
      <c r="Q84" s="35" t="s">
        <v>67</v>
      </c>
      <c r="R84" s="35" t="s">
        <v>604</v>
      </c>
      <c r="S84" s="35" t="s">
        <v>313</v>
      </c>
      <c r="T84" s="35" t="s">
        <v>601</v>
      </c>
      <c r="U84" s="97">
        <f t="shared" si="19"/>
        <v>1</v>
      </c>
      <c r="V84" s="97">
        <f t="shared" si="16"/>
        <v>1</v>
      </c>
      <c r="W84" s="98"/>
      <c r="X84" s="98"/>
      <c r="Y84" s="99"/>
      <c r="Z84" s="99"/>
      <c r="AA84" s="99"/>
      <c r="AB84" s="100">
        <v>1</v>
      </c>
      <c r="AC84" s="100">
        <v>1</v>
      </c>
      <c r="AD84" s="100"/>
      <c r="AE84" s="100"/>
      <c r="AF84" s="100"/>
      <c r="AG84" s="100"/>
      <c r="AH84" s="186">
        <v>1</v>
      </c>
      <c r="AI84" s="186">
        <v>1</v>
      </c>
      <c r="AJ84" s="99"/>
      <c r="AK84" s="99"/>
      <c r="AL84" s="99"/>
      <c r="AM84" s="99"/>
      <c r="AN84" s="99"/>
      <c r="AO84" s="99"/>
      <c r="AP84" s="188">
        <v>0</v>
      </c>
      <c r="AQ84" s="188">
        <v>0</v>
      </c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>
        <v>1</v>
      </c>
      <c r="BE84" s="101">
        <v>1</v>
      </c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2"/>
      <c r="CC84" s="102"/>
      <c r="CD84" s="102"/>
      <c r="CE84" s="102"/>
      <c r="CF84" s="102"/>
      <c r="CG84" s="102"/>
      <c r="CH84" s="102">
        <v>1</v>
      </c>
      <c r="CI84" s="102">
        <v>1</v>
      </c>
      <c r="CJ84" s="102"/>
      <c r="CK84" s="102"/>
      <c r="CL84" s="102"/>
      <c r="CM84" s="102"/>
      <c r="CN84" s="79">
        <f t="shared" si="11"/>
        <v>1</v>
      </c>
      <c r="CO84" s="79">
        <f t="shared" si="11"/>
        <v>1</v>
      </c>
      <c r="CP84" s="79">
        <f t="shared" si="4"/>
        <v>1</v>
      </c>
      <c r="CQ84" s="79">
        <f t="shared" si="4"/>
        <v>1</v>
      </c>
      <c r="CR84" s="103" t="str">
        <f t="shared" si="12"/>
        <v>Mire</v>
      </c>
      <c r="CS84" s="103" t="str">
        <f t="shared" si="13"/>
        <v>Mire</v>
      </c>
      <c r="CT84" s="103" t="str">
        <f t="shared" si="14"/>
        <v>Mire</v>
      </c>
      <c r="CU84" s="104" t="str">
        <f t="shared" si="15"/>
        <v>Mire</v>
      </c>
    </row>
    <row r="85" spans="1:99" ht="13.5" customHeight="1">
      <c r="A85" s="83" t="s">
        <v>77</v>
      </c>
      <c r="B85" s="35" t="s">
        <v>66</v>
      </c>
      <c r="C85" s="35"/>
      <c r="D85" s="35"/>
      <c r="E85" s="35" t="s">
        <v>315</v>
      </c>
      <c r="F85" s="77" t="s">
        <v>433</v>
      </c>
      <c r="G85" s="96" t="s">
        <v>758</v>
      </c>
      <c r="H85" s="39">
        <v>58</v>
      </c>
      <c r="I85" s="77" t="s">
        <v>759</v>
      </c>
      <c r="J85" s="77" t="s">
        <v>78</v>
      </c>
      <c r="K85" s="77" t="s">
        <v>78</v>
      </c>
      <c r="L85" s="77" t="s">
        <v>534</v>
      </c>
      <c r="M85" s="77" t="s">
        <v>537</v>
      </c>
      <c r="N85" s="35" t="s">
        <v>608</v>
      </c>
      <c r="O85" s="35" t="s">
        <v>609</v>
      </c>
      <c r="P85" s="35" t="s">
        <v>598</v>
      </c>
      <c r="Q85" s="35" t="s">
        <v>599</v>
      </c>
      <c r="R85" s="35" t="s">
        <v>600</v>
      </c>
      <c r="S85" s="35"/>
      <c r="T85" s="35" t="s">
        <v>601</v>
      </c>
      <c r="U85" s="97">
        <f t="shared" si="19"/>
        <v>3</v>
      </c>
      <c r="V85" s="97">
        <f t="shared" si="16"/>
        <v>2</v>
      </c>
      <c r="W85" s="98">
        <v>1</v>
      </c>
      <c r="X85" s="98">
        <v>0</v>
      </c>
      <c r="Y85" s="99"/>
      <c r="Z85" s="99"/>
      <c r="AA85" s="99"/>
      <c r="AB85" s="100">
        <v>1</v>
      </c>
      <c r="AC85" s="100">
        <v>1</v>
      </c>
      <c r="AD85" s="100"/>
      <c r="AE85" s="100"/>
      <c r="AF85" s="100"/>
      <c r="AG85" s="100"/>
      <c r="AH85" s="186">
        <v>1</v>
      </c>
      <c r="AI85" s="186">
        <v>1</v>
      </c>
      <c r="AJ85" s="99"/>
      <c r="AK85" s="99"/>
      <c r="AL85" s="99"/>
      <c r="AM85" s="99"/>
      <c r="AN85" s="99">
        <v>2</v>
      </c>
      <c r="AO85" s="99">
        <v>1</v>
      </c>
      <c r="AP85" s="188">
        <v>2</v>
      </c>
      <c r="AQ85" s="188">
        <v>1</v>
      </c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>
        <v>1</v>
      </c>
      <c r="BI85" s="101">
        <v>1</v>
      </c>
      <c r="BJ85" s="101">
        <v>1</v>
      </c>
      <c r="BK85" s="101">
        <v>1</v>
      </c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>
        <v>1</v>
      </c>
      <c r="BW85" s="101">
        <v>0</v>
      </c>
      <c r="BX85" s="101"/>
      <c r="BY85" s="101"/>
      <c r="BZ85" s="101"/>
      <c r="CA85" s="101"/>
      <c r="CB85" s="102"/>
      <c r="CC85" s="102"/>
      <c r="CD85" s="102">
        <v>1</v>
      </c>
      <c r="CE85" s="102">
        <v>1</v>
      </c>
      <c r="CF85" s="102"/>
      <c r="CG85" s="102"/>
      <c r="CH85" s="102"/>
      <c r="CI85" s="102"/>
      <c r="CJ85" s="102">
        <v>1</v>
      </c>
      <c r="CK85" s="102">
        <v>1</v>
      </c>
      <c r="CL85" s="102">
        <v>1</v>
      </c>
      <c r="CM85" s="102">
        <v>0</v>
      </c>
      <c r="CN85" s="79">
        <f t="shared" si="11"/>
        <v>3</v>
      </c>
      <c r="CO85" s="79">
        <f t="shared" si="11"/>
        <v>2</v>
      </c>
      <c r="CP85" s="79">
        <f t="shared" si="4"/>
        <v>3</v>
      </c>
      <c r="CQ85" s="79">
        <f t="shared" si="4"/>
        <v>2</v>
      </c>
      <c r="CR85" s="103" t="str">
        <f t="shared" si="12"/>
        <v>Mire</v>
      </c>
      <c r="CS85" s="103" t="str">
        <f t="shared" si="13"/>
        <v>Mire</v>
      </c>
      <c r="CT85" s="103" t="str">
        <f t="shared" si="14"/>
        <v>Mire</v>
      </c>
      <c r="CU85" s="104" t="str">
        <f t="shared" si="15"/>
        <v>Mire</v>
      </c>
    </row>
    <row r="86" spans="1:99" ht="13.5" customHeight="1">
      <c r="A86" s="83" t="s">
        <v>77</v>
      </c>
      <c r="B86" s="35" t="s">
        <v>66</v>
      </c>
      <c r="C86" s="35"/>
      <c r="D86" s="35"/>
      <c r="E86" s="35" t="s">
        <v>316</v>
      </c>
      <c r="F86" s="77" t="s">
        <v>433</v>
      </c>
      <c r="G86" s="96" t="s">
        <v>758</v>
      </c>
      <c r="H86" s="39">
        <v>58</v>
      </c>
      <c r="I86" s="77" t="s">
        <v>759</v>
      </c>
      <c r="J86" s="77" t="s">
        <v>78</v>
      </c>
      <c r="K86" s="77" t="s">
        <v>78</v>
      </c>
      <c r="L86" s="77" t="s">
        <v>534</v>
      </c>
      <c r="M86" s="77" t="s">
        <v>538</v>
      </c>
      <c r="N86" s="35" t="s">
        <v>608</v>
      </c>
      <c r="O86" s="35" t="s">
        <v>609</v>
      </c>
      <c r="P86" s="35" t="s">
        <v>598</v>
      </c>
      <c r="Q86" s="35" t="s">
        <v>67</v>
      </c>
      <c r="R86" s="35" t="s">
        <v>604</v>
      </c>
      <c r="S86" s="35" t="s">
        <v>315</v>
      </c>
      <c r="T86" s="35" t="s">
        <v>601</v>
      </c>
      <c r="U86" s="97">
        <f t="shared" si="19"/>
        <v>1</v>
      </c>
      <c r="V86" s="97">
        <f t="shared" si="16"/>
        <v>0</v>
      </c>
      <c r="W86" s="98"/>
      <c r="X86" s="98"/>
      <c r="Y86" s="99"/>
      <c r="Z86" s="99"/>
      <c r="AA86" s="99"/>
      <c r="AB86" s="100">
        <v>1</v>
      </c>
      <c r="AC86" s="100">
        <v>0</v>
      </c>
      <c r="AD86" s="100"/>
      <c r="AE86" s="100"/>
      <c r="AF86" s="100"/>
      <c r="AG86" s="100"/>
      <c r="AH86" s="186">
        <v>1</v>
      </c>
      <c r="AI86" s="186">
        <v>0</v>
      </c>
      <c r="AJ86" s="99"/>
      <c r="AK86" s="99"/>
      <c r="AL86" s="99"/>
      <c r="AM86" s="99"/>
      <c r="AN86" s="99"/>
      <c r="AO86" s="99"/>
      <c r="AP86" s="188">
        <v>0</v>
      </c>
      <c r="AQ86" s="188">
        <v>0</v>
      </c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>
        <v>1</v>
      </c>
      <c r="BE86" s="101">
        <v>0</v>
      </c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2"/>
      <c r="CC86" s="102"/>
      <c r="CD86" s="102">
        <v>1</v>
      </c>
      <c r="CE86" s="102">
        <v>0</v>
      </c>
      <c r="CF86" s="102"/>
      <c r="CG86" s="102"/>
      <c r="CH86" s="102"/>
      <c r="CI86" s="102"/>
      <c r="CJ86" s="102"/>
      <c r="CK86" s="102"/>
      <c r="CL86" s="102"/>
      <c r="CM86" s="102"/>
      <c r="CN86" s="79">
        <f t="shared" si="11"/>
        <v>1</v>
      </c>
      <c r="CO86" s="79">
        <f t="shared" si="11"/>
        <v>0</v>
      </c>
      <c r="CP86" s="79">
        <f t="shared" si="4"/>
        <v>1</v>
      </c>
      <c r="CQ86" s="79">
        <f t="shared" si="4"/>
        <v>0</v>
      </c>
      <c r="CR86" s="103" t="str">
        <f t="shared" si="12"/>
        <v>Mire</v>
      </c>
      <c r="CS86" s="103" t="str">
        <f t="shared" si="13"/>
        <v>Mire</v>
      </c>
      <c r="CT86" s="103" t="str">
        <f t="shared" si="14"/>
        <v>Mire</v>
      </c>
      <c r="CU86" s="104" t="str">
        <f t="shared" si="15"/>
        <v>Mire</v>
      </c>
    </row>
    <row r="87" spans="1:99" ht="13.5" customHeight="1">
      <c r="A87" s="83" t="s">
        <v>77</v>
      </c>
      <c r="B87" s="35" t="s">
        <v>66</v>
      </c>
      <c r="C87" s="35"/>
      <c r="D87" s="35"/>
      <c r="E87" s="35" t="s">
        <v>317</v>
      </c>
      <c r="F87" s="77" t="s">
        <v>434</v>
      </c>
      <c r="G87" s="96" t="s">
        <v>758</v>
      </c>
      <c r="H87" s="39">
        <v>45</v>
      </c>
      <c r="I87" s="77" t="s">
        <v>761</v>
      </c>
      <c r="J87" s="77" t="s">
        <v>78</v>
      </c>
      <c r="K87" s="77" t="s">
        <v>78</v>
      </c>
      <c r="L87" s="77" t="s">
        <v>539</v>
      </c>
      <c r="M87" s="77" t="s">
        <v>540</v>
      </c>
      <c r="N87" s="35" t="s">
        <v>608</v>
      </c>
      <c r="O87" s="35" t="s">
        <v>609</v>
      </c>
      <c r="P87" s="35" t="s">
        <v>598</v>
      </c>
      <c r="Q87" s="35" t="s">
        <v>599</v>
      </c>
      <c r="R87" s="35" t="s">
        <v>604</v>
      </c>
      <c r="S87" s="35" t="s">
        <v>611</v>
      </c>
      <c r="T87" s="35" t="s">
        <v>601</v>
      </c>
      <c r="U87" s="97">
        <f t="shared" si="19"/>
        <v>3</v>
      </c>
      <c r="V87" s="97">
        <f t="shared" si="16"/>
        <v>2</v>
      </c>
      <c r="W87" s="98"/>
      <c r="X87" s="98"/>
      <c r="Y87" s="99"/>
      <c r="Z87" s="99"/>
      <c r="AA87" s="99"/>
      <c r="AB87" s="100">
        <v>1</v>
      </c>
      <c r="AC87" s="100">
        <v>1</v>
      </c>
      <c r="AD87" s="100"/>
      <c r="AE87" s="100"/>
      <c r="AF87" s="100"/>
      <c r="AG87" s="100"/>
      <c r="AH87" s="186">
        <v>1</v>
      </c>
      <c r="AI87" s="186">
        <v>1</v>
      </c>
      <c r="AJ87" s="99">
        <v>1</v>
      </c>
      <c r="AK87" s="99">
        <v>1</v>
      </c>
      <c r="AL87" s="99"/>
      <c r="AM87" s="99"/>
      <c r="AN87" s="99">
        <v>1</v>
      </c>
      <c r="AO87" s="99">
        <v>0</v>
      </c>
      <c r="AP87" s="188">
        <v>2</v>
      </c>
      <c r="AQ87" s="188">
        <v>1</v>
      </c>
      <c r="AR87" s="101"/>
      <c r="AS87" s="101"/>
      <c r="AT87" s="101"/>
      <c r="AU87" s="101"/>
      <c r="AV87" s="101"/>
      <c r="AW87" s="101"/>
      <c r="AX87" s="101"/>
      <c r="AY87" s="101"/>
      <c r="AZ87" s="101">
        <v>1</v>
      </c>
      <c r="BA87" s="101">
        <v>1</v>
      </c>
      <c r="BB87" s="101"/>
      <c r="BC87" s="101"/>
      <c r="BD87" s="101"/>
      <c r="BE87" s="101"/>
      <c r="BF87" s="101"/>
      <c r="BG87" s="101"/>
      <c r="BH87" s="101"/>
      <c r="BI87" s="101"/>
      <c r="BJ87" s="101">
        <v>1</v>
      </c>
      <c r="BK87" s="101">
        <v>1</v>
      </c>
      <c r="BL87" s="101"/>
      <c r="BM87" s="101"/>
      <c r="BN87" s="101"/>
      <c r="BO87" s="101"/>
      <c r="BP87" s="101"/>
      <c r="BQ87" s="101"/>
      <c r="BR87" s="101">
        <v>1</v>
      </c>
      <c r="BS87" s="101">
        <v>0</v>
      </c>
      <c r="BT87" s="101"/>
      <c r="BU87" s="101"/>
      <c r="BV87" s="101"/>
      <c r="BW87" s="101"/>
      <c r="BX87" s="101"/>
      <c r="BY87" s="101"/>
      <c r="BZ87" s="101"/>
      <c r="CA87" s="101"/>
      <c r="CB87" s="102"/>
      <c r="CC87" s="102"/>
      <c r="CD87" s="102"/>
      <c r="CE87" s="102"/>
      <c r="CF87" s="102">
        <v>1</v>
      </c>
      <c r="CG87" s="102">
        <v>1</v>
      </c>
      <c r="CH87" s="102">
        <v>1</v>
      </c>
      <c r="CI87" s="102">
        <v>1</v>
      </c>
      <c r="CJ87" s="102">
        <v>1</v>
      </c>
      <c r="CK87" s="102">
        <v>0</v>
      </c>
      <c r="CL87" s="102"/>
      <c r="CM87" s="102"/>
      <c r="CN87" s="79">
        <f t="shared" si="11"/>
        <v>3</v>
      </c>
      <c r="CO87" s="79">
        <f t="shared" si="11"/>
        <v>2</v>
      </c>
      <c r="CP87" s="79">
        <f t="shared" si="4"/>
        <v>3</v>
      </c>
      <c r="CQ87" s="79">
        <f t="shared" si="4"/>
        <v>2</v>
      </c>
      <c r="CR87" s="103" t="str">
        <f t="shared" si="12"/>
        <v>Mire</v>
      </c>
      <c r="CS87" s="103" t="str">
        <f t="shared" si="13"/>
        <v>Mire</v>
      </c>
      <c r="CT87" s="103" t="str">
        <f t="shared" si="14"/>
        <v>Mire</v>
      </c>
      <c r="CU87" s="104" t="str">
        <f t="shared" si="15"/>
        <v>Mire</v>
      </c>
    </row>
    <row r="88" spans="1:99" ht="13.5" customHeight="1">
      <c r="A88" s="83" t="s">
        <v>77</v>
      </c>
      <c r="B88" s="35" t="s">
        <v>66</v>
      </c>
      <c r="C88" s="35"/>
      <c r="D88" s="35"/>
      <c r="E88" s="35" t="s">
        <v>318</v>
      </c>
      <c r="F88" s="77" t="s">
        <v>434</v>
      </c>
      <c r="G88" s="96" t="s">
        <v>758</v>
      </c>
      <c r="H88" s="39">
        <v>45</v>
      </c>
      <c r="I88" s="77" t="s">
        <v>761</v>
      </c>
      <c r="J88" s="77" t="s">
        <v>78</v>
      </c>
      <c r="K88" s="77" t="s">
        <v>78</v>
      </c>
      <c r="L88" s="77" t="s">
        <v>539</v>
      </c>
      <c r="M88" s="77" t="s">
        <v>541</v>
      </c>
      <c r="N88" s="35" t="s">
        <v>608</v>
      </c>
      <c r="O88" s="35" t="s">
        <v>609</v>
      </c>
      <c r="P88" s="35" t="s">
        <v>598</v>
      </c>
      <c r="Q88" s="35" t="s">
        <v>67</v>
      </c>
      <c r="R88" s="35" t="s">
        <v>604</v>
      </c>
      <c r="S88" s="35" t="s">
        <v>611</v>
      </c>
      <c r="T88" s="35" t="s">
        <v>601</v>
      </c>
      <c r="U88" s="97">
        <f t="shared" si="19"/>
        <v>1</v>
      </c>
      <c r="V88" s="97">
        <f t="shared" si="16"/>
        <v>0</v>
      </c>
      <c r="W88" s="98"/>
      <c r="X88" s="98"/>
      <c r="Y88" s="99"/>
      <c r="Z88" s="99"/>
      <c r="AA88" s="99"/>
      <c r="AB88" s="100">
        <v>1</v>
      </c>
      <c r="AC88" s="100">
        <v>0</v>
      </c>
      <c r="AD88" s="100"/>
      <c r="AE88" s="100"/>
      <c r="AF88" s="100"/>
      <c r="AG88" s="100"/>
      <c r="AH88" s="186">
        <v>1</v>
      </c>
      <c r="AI88" s="186">
        <v>0</v>
      </c>
      <c r="AJ88" s="99"/>
      <c r="AK88" s="99"/>
      <c r="AL88" s="99"/>
      <c r="AM88" s="99"/>
      <c r="AN88" s="99"/>
      <c r="AO88" s="99"/>
      <c r="AP88" s="188">
        <v>0</v>
      </c>
      <c r="AQ88" s="188">
        <v>0</v>
      </c>
      <c r="AR88" s="101"/>
      <c r="AS88" s="101"/>
      <c r="AT88" s="101"/>
      <c r="AU88" s="101"/>
      <c r="AV88" s="101"/>
      <c r="AW88" s="101"/>
      <c r="AX88" s="101"/>
      <c r="AY88" s="101"/>
      <c r="AZ88" s="101">
        <v>1</v>
      </c>
      <c r="BA88" s="101">
        <v>0</v>
      </c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2"/>
      <c r="CC88" s="102"/>
      <c r="CD88" s="102"/>
      <c r="CE88" s="102"/>
      <c r="CF88" s="102">
        <v>1</v>
      </c>
      <c r="CG88" s="102">
        <v>0</v>
      </c>
      <c r="CH88" s="102"/>
      <c r="CI88" s="102"/>
      <c r="CJ88" s="102"/>
      <c r="CK88" s="102"/>
      <c r="CL88" s="102"/>
      <c r="CM88" s="102"/>
      <c r="CN88" s="79">
        <f t="shared" si="11"/>
        <v>1</v>
      </c>
      <c r="CO88" s="79">
        <f t="shared" si="11"/>
        <v>0</v>
      </c>
      <c r="CP88" s="79">
        <f t="shared" si="4"/>
        <v>1</v>
      </c>
      <c r="CQ88" s="79">
        <f t="shared" si="4"/>
        <v>0</v>
      </c>
      <c r="CR88" s="103" t="str">
        <f t="shared" si="12"/>
        <v>Mire</v>
      </c>
      <c r="CS88" s="103" t="str">
        <f t="shared" si="13"/>
        <v>Mire</v>
      </c>
      <c r="CT88" s="103" t="str">
        <f t="shared" si="14"/>
        <v>Mire</v>
      </c>
      <c r="CU88" s="104" t="str">
        <f t="shared" si="15"/>
        <v>Mire</v>
      </c>
    </row>
    <row r="89" spans="1:99" ht="13.5" customHeight="1">
      <c r="A89" s="83" t="s">
        <v>77</v>
      </c>
      <c r="B89" s="35" t="s">
        <v>66</v>
      </c>
      <c r="C89" s="35"/>
      <c r="D89" s="35"/>
      <c r="E89" s="77" t="s">
        <v>319</v>
      </c>
      <c r="F89" s="77" t="s">
        <v>434</v>
      </c>
      <c r="G89" s="96" t="s">
        <v>758</v>
      </c>
      <c r="H89" s="39">
        <v>45</v>
      </c>
      <c r="I89" s="77" t="s">
        <v>761</v>
      </c>
      <c r="J89" s="77" t="s">
        <v>78</v>
      </c>
      <c r="K89" s="77" t="s">
        <v>78</v>
      </c>
      <c r="L89" s="77" t="s">
        <v>539</v>
      </c>
      <c r="M89" s="77" t="s">
        <v>542</v>
      </c>
      <c r="N89" s="35" t="s">
        <v>608</v>
      </c>
      <c r="O89" s="35" t="s">
        <v>609</v>
      </c>
      <c r="P89" s="35" t="s">
        <v>598</v>
      </c>
      <c r="Q89" s="35" t="s">
        <v>67</v>
      </c>
      <c r="R89" s="35" t="s">
        <v>604</v>
      </c>
      <c r="S89" s="35" t="s">
        <v>611</v>
      </c>
      <c r="T89" s="35" t="s">
        <v>601</v>
      </c>
      <c r="U89" s="97">
        <f t="shared" si="19"/>
        <v>1</v>
      </c>
      <c r="V89" s="97">
        <f t="shared" si="16"/>
        <v>1</v>
      </c>
      <c r="W89" s="98"/>
      <c r="X89" s="98"/>
      <c r="Y89" s="99"/>
      <c r="Z89" s="99"/>
      <c r="AA89" s="99"/>
      <c r="AB89" s="100">
        <v>1</v>
      </c>
      <c r="AC89" s="100">
        <v>1</v>
      </c>
      <c r="AD89" s="100"/>
      <c r="AE89" s="100"/>
      <c r="AF89" s="100"/>
      <c r="AG89" s="100"/>
      <c r="AH89" s="186">
        <v>1</v>
      </c>
      <c r="AI89" s="186">
        <v>1</v>
      </c>
      <c r="AJ89" s="99"/>
      <c r="AK89" s="99"/>
      <c r="AL89" s="99"/>
      <c r="AM89" s="99"/>
      <c r="AN89" s="99"/>
      <c r="AO89" s="99"/>
      <c r="AP89" s="188">
        <v>0</v>
      </c>
      <c r="AQ89" s="188">
        <v>0</v>
      </c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>
        <v>1</v>
      </c>
      <c r="BE89" s="101">
        <v>1</v>
      </c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2"/>
      <c r="CC89" s="102"/>
      <c r="CD89" s="102"/>
      <c r="CE89" s="102"/>
      <c r="CF89" s="102"/>
      <c r="CG89" s="102"/>
      <c r="CH89" s="102"/>
      <c r="CI89" s="102"/>
      <c r="CJ89" s="102">
        <v>1</v>
      </c>
      <c r="CK89" s="102">
        <v>1</v>
      </c>
      <c r="CL89" s="102"/>
      <c r="CM89" s="102"/>
      <c r="CN89" s="79">
        <f t="shared" si="11"/>
        <v>1</v>
      </c>
      <c r="CO89" s="79">
        <f t="shared" si="11"/>
        <v>1</v>
      </c>
      <c r="CP89" s="79">
        <f t="shared" si="4"/>
        <v>1</v>
      </c>
      <c r="CQ89" s="79">
        <f t="shared" si="4"/>
        <v>1</v>
      </c>
      <c r="CR89" s="103" t="str">
        <f t="shared" si="12"/>
        <v>Mire</v>
      </c>
      <c r="CS89" s="103" t="str">
        <f t="shared" si="13"/>
        <v>Mire</v>
      </c>
      <c r="CT89" s="103" t="str">
        <f t="shared" si="14"/>
        <v>Mire</v>
      </c>
      <c r="CU89" s="104" t="str">
        <f t="shared" si="15"/>
        <v>Mire</v>
      </c>
    </row>
    <row r="90" spans="1:99" ht="13.5" customHeight="1">
      <c r="A90" s="83" t="s">
        <v>77</v>
      </c>
      <c r="B90" s="35" t="s">
        <v>66</v>
      </c>
      <c r="C90" s="35"/>
      <c r="D90" s="35"/>
      <c r="E90" s="77" t="s">
        <v>320</v>
      </c>
      <c r="F90" s="77" t="s">
        <v>434</v>
      </c>
      <c r="G90" s="96" t="s">
        <v>758</v>
      </c>
      <c r="H90" s="39">
        <v>45</v>
      </c>
      <c r="I90" s="77" t="s">
        <v>761</v>
      </c>
      <c r="J90" s="77" t="s">
        <v>78</v>
      </c>
      <c r="K90" s="77" t="s">
        <v>78</v>
      </c>
      <c r="L90" s="77" t="s">
        <v>539</v>
      </c>
      <c r="M90" s="77" t="s">
        <v>543</v>
      </c>
      <c r="N90" s="35" t="s">
        <v>608</v>
      </c>
      <c r="O90" s="35" t="s">
        <v>609</v>
      </c>
      <c r="P90" s="35" t="s">
        <v>598</v>
      </c>
      <c r="Q90" s="35" t="s">
        <v>599</v>
      </c>
      <c r="R90" s="35" t="s">
        <v>600</v>
      </c>
      <c r="S90" s="35"/>
      <c r="T90" s="35" t="s">
        <v>601</v>
      </c>
      <c r="U90" s="97">
        <f t="shared" si="19"/>
        <v>2</v>
      </c>
      <c r="V90" s="97">
        <f t="shared" si="16"/>
        <v>0</v>
      </c>
      <c r="W90" s="98">
        <v>1</v>
      </c>
      <c r="X90" s="98">
        <v>0</v>
      </c>
      <c r="Y90" s="99"/>
      <c r="Z90" s="99"/>
      <c r="AA90" s="99"/>
      <c r="AB90" s="100"/>
      <c r="AC90" s="100"/>
      <c r="AD90" s="100">
        <v>1</v>
      </c>
      <c r="AE90" s="100">
        <v>0</v>
      </c>
      <c r="AF90" s="100"/>
      <c r="AG90" s="100"/>
      <c r="AH90" s="186">
        <v>1</v>
      </c>
      <c r="AI90" s="186">
        <v>0</v>
      </c>
      <c r="AJ90" s="99"/>
      <c r="AK90" s="99"/>
      <c r="AL90" s="99">
        <v>1</v>
      </c>
      <c r="AM90" s="99">
        <v>0</v>
      </c>
      <c r="AN90" s="99"/>
      <c r="AO90" s="99"/>
      <c r="AP90" s="188">
        <v>1</v>
      </c>
      <c r="AQ90" s="188">
        <v>0</v>
      </c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>
        <v>1</v>
      </c>
      <c r="BO90" s="101">
        <v>0</v>
      </c>
      <c r="BP90" s="101"/>
      <c r="BQ90" s="101"/>
      <c r="BR90" s="101"/>
      <c r="BS90" s="101"/>
      <c r="BT90" s="101">
        <v>1</v>
      </c>
      <c r="BU90" s="101">
        <v>0</v>
      </c>
      <c r="BV90" s="101"/>
      <c r="BW90" s="101"/>
      <c r="BX90" s="101"/>
      <c r="BY90" s="101"/>
      <c r="BZ90" s="101"/>
      <c r="CA90" s="101"/>
      <c r="CB90" s="102"/>
      <c r="CC90" s="102"/>
      <c r="CD90" s="102"/>
      <c r="CE90" s="102"/>
      <c r="CF90" s="102">
        <v>1</v>
      </c>
      <c r="CG90" s="102">
        <v>0</v>
      </c>
      <c r="CH90" s="102"/>
      <c r="CI90" s="102"/>
      <c r="CJ90" s="102"/>
      <c r="CK90" s="102"/>
      <c r="CL90" s="102">
        <v>1</v>
      </c>
      <c r="CM90" s="102">
        <v>0</v>
      </c>
      <c r="CN90" s="79">
        <f t="shared" si="11"/>
        <v>2</v>
      </c>
      <c r="CO90" s="79">
        <f t="shared" si="11"/>
        <v>0</v>
      </c>
      <c r="CP90" s="79">
        <f t="shared" si="4"/>
        <v>2</v>
      </c>
      <c r="CQ90" s="79">
        <f t="shared" si="4"/>
        <v>0</v>
      </c>
      <c r="CR90" s="103" t="str">
        <f t="shared" si="12"/>
        <v>Mire</v>
      </c>
      <c r="CS90" s="103" t="str">
        <f t="shared" si="13"/>
        <v>Mire</v>
      </c>
      <c r="CT90" s="103" t="str">
        <f t="shared" si="14"/>
        <v>Mire</v>
      </c>
      <c r="CU90" s="104" t="str">
        <f t="shared" si="15"/>
        <v>Mire</v>
      </c>
    </row>
    <row r="91" spans="1:99" ht="13.5" customHeight="1">
      <c r="A91" s="83" t="s">
        <v>77</v>
      </c>
      <c r="B91" s="35" t="s">
        <v>66</v>
      </c>
      <c r="C91" s="35"/>
      <c r="D91" s="35"/>
      <c r="E91" s="77" t="s">
        <v>321</v>
      </c>
      <c r="F91" s="77" t="s">
        <v>434</v>
      </c>
      <c r="G91" s="96" t="s">
        <v>758</v>
      </c>
      <c r="H91" s="39">
        <v>45</v>
      </c>
      <c r="I91" s="77" t="s">
        <v>761</v>
      </c>
      <c r="J91" s="77" t="s">
        <v>78</v>
      </c>
      <c r="K91" s="77" t="s">
        <v>78</v>
      </c>
      <c r="L91" s="77" t="s">
        <v>539</v>
      </c>
      <c r="M91" s="77" t="s">
        <v>544</v>
      </c>
      <c r="N91" s="35" t="s">
        <v>608</v>
      </c>
      <c r="O91" s="35" t="s">
        <v>609</v>
      </c>
      <c r="P91" s="35" t="s">
        <v>598</v>
      </c>
      <c r="Q91" s="35" t="s">
        <v>67</v>
      </c>
      <c r="R91" s="35" t="s">
        <v>604</v>
      </c>
      <c r="S91" s="35" t="s">
        <v>611</v>
      </c>
      <c r="T91" s="35" t="s">
        <v>601</v>
      </c>
      <c r="U91" s="97">
        <f t="shared" si="19"/>
        <v>1</v>
      </c>
      <c r="V91" s="97">
        <f t="shared" si="16"/>
        <v>1</v>
      </c>
      <c r="W91" s="98"/>
      <c r="X91" s="98"/>
      <c r="Y91" s="99"/>
      <c r="Z91" s="99"/>
      <c r="AA91" s="99"/>
      <c r="AB91" s="100"/>
      <c r="AC91" s="100"/>
      <c r="AD91" s="100">
        <v>1</v>
      </c>
      <c r="AE91" s="100">
        <v>1</v>
      </c>
      <c r="AF91" s="100"/>
      <c r="AG91" s="100"/>
      <c r="AH91" s="186">
        <v>1</v>
      </c>
      <c r="AI91" s="186">
        <v>1</v>
      </c>
      <c r="AJ91" s="99"/>
      <c r="AK91" s="99"/>
      <c r="AL91" s="99"/>
      <c r="AM91" s="99"/>
      <c r="AN91" s="99"/>
      <c r="AO91" s="99"/>
      <c r="AP91" s="188">
        <v>0</v>
      </c>
      <c r="AQ91" s="188">
        <v>0</v>
      </c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>
        <v>1</v>
      </c>
      <c r="BI91" s="101">
        <v>1</v>
      </c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2"/>
      <c r="CC91" s="102"/>
      <c r="CD91" s="102"/>
      <c r="CE91" s="102"/>
      <c r="CF91" s="102"/>
      <c r="CG91" s="102"/>
      <c r="CH91" s="102"/>
      <c r="CI91" s="102"/>
      <c r="CJ91" s="102">
        <v>1</v>
      </c>
      <c r="CK91" s="102">
        <v>1</v>
      </c>
      <c r="CL91" s="102"/>
      <c r="CM91" s="102"/>
      <c r="CN91" s="79">
        <f t="shared" si="11"/>
        <v>1</v>
      </c>
      <c r="CO91" s="79">
        <f t="shared" si="11"/>
        <v>1</v>
      </c>
      <c r="CP91" s="79">
        <f t="shared" si="4"/>
        <v>1</v>
      </c>
      <c r="CQ91" s="79">
        <f t="shared" si="4"/>
        <v>1</v>
      </c>
      <c r="CR91" s="103" t="str">
        <f t="shared" si="12"/>
        <v>Mire</v>
      </c>
      <c r="CS91" s="103" t="str">
        <f t="shared" si="13"/>
        <v>Mire</v>
      </c>
      <c r="CT91" s="103" t="str">
        <f t="shared" si="14"/>
        <v>Mire</v>
      </c>
      <c r="CU91" s="104" t="str">
        <f t="shared" si="15"/>
        <v>Mire</v>
      </c>
    </row>
    <row r="92" spans="1:99" ht="13.5" customHeight="1">
      <c r="A92" s="83" t="s">
        <v>77</v>
      </c>
      <c r="B92" s="35" t="s">
        <v>66</v>
      </c>
      <c r="C92" s="35"/>
      <c r="D92" s="35"/>
      <c r="E92" s="77" t="s">
        <v>322</v>
      </c>
      <c r="F92" s="77" t="s">
        <v>434</v>
      </c>
      <c r="G92" s="96" t="s">
        <v>758</v>
      </c>
      <c r="H92" s="39">
        <v>45</v>
      </c>
      <c r="I92" s="77" t="s">
        <v>761</v>
      </c>
      <c r="J92" s="77" t="s">
        <v>78</v>
      </c>
      <c r="K92" s="77" t="s">
        <v>78</v>
      </c>
      <c r="L92" s="77" t="s">
        <v>539</v>
      </c>
      <c r="M92" s="77" t="s">
        <v>545</v>
      </c>
      <c r="N92" s="35" t="s">
        <v>608</v>
      </c>
      <c r="O92" s="35" t="s">
        <v>609</v>
      </c>
      <c r="P92" s="35" t="s">
        <v>598</v>
      </c>
      <c r="Q92" s="35" t="s">
        <v>599</v>
      </c>
      <c r="R92" s="35" t="s">
        <v>604</v>
      </c>
      <c r="S92" s="35" t="s">
        <v>611</v>
      </c>
      <c r="T92" s="35" t="s">
        <v>601</v>
      </c>
      <c r="U92" s="97">
        <f t="shared" si="19"/>
        <v>2</v>
      </c>
      <c r="V92" s="97">
        <f t="shared" si="16"/>
        <v>0</v>
      </c>
      <c r="W92" s="98"/>
      <c r="X92" s="98"/>
      <c r="Y92" s="99"/>
      <c r="Z92" s="99"/>
      <c r="AA92" s="99"/>
      <c r="AB92" s="100"/>
      <c r="AC92" s="100"/>
      <c r="AD92" s="100">
        <v>1</v>
      </c>
      <c r="AE92" s="100">
        <v>0</v>
      </c>
      <c r="AF92" s="100"/>
      <c r="AG92" s="100"/>
      <c r="AH92" s="186">
        <v>1</v>
      </c>
      <c r="AI92" s="186">
        <v>0</v>
      </c>
      <c r="AJ92" s="99"/>
      <c r="AK92" s="99"/>
      <c r="AL92" s="99">
        <v>1</v>
      </c>
      <c r="AM92" s="99">
        <v>0</v>
      </c>
      <c r="AN92" s="99"/>
      <c r="AO92" s="99"/>
      <c r="AP92" s="188">
        <v>1</v>
      </c>
      <c r="AQ92" s="188">
        <v>0</v>
      </c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>
        <v>1</v>
      </c>
      <c r="BK92" s="101">
        <v>0</v>
      </c>
      <c r="BL92" s="101"/>
      <c r="BM92" s="101"/>
      <c r="BN92" s="101"/>
      <c r="BO92" s="101"/>
      <c r="BP92" s="101">
        <v>1</v>
      </c>
      <c r="BQ92" s="101">
        <v>0</v>
      </c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2"/>
      <c r="CC92" s="102"/>
      <c r="CD92" s="102"/>
      <c r="CE92" s="102"/>
      <c r="CF92" s="102"/>
      <c r="CG92" s="102"/>
      <c r="CH92" s="102"/>
      <c r="CI92" s="102"/>
      <c r="CJ92" s="102">
        <v>1</v>
      </c>
      <c r="CK92" s="102">
        <v>0</v>
      </c>
      <c r="CL92" s="102">
        <v>1</v>
      </c>
      <c r="CM92" s="102">
        <v>0</v>
      </c>
      <c r="CN92" s="79">
        <f t="shared" si="11"/>
        <v>2</v>
      </c>
      <c r="CO92" s="79">
        <f t="shared" si="11"/>
        <v>0</v>
      </c>
      <c r="CP92" s="79">
        <f t="shared" si="4"/>
        <v>2</v>
      </c>
      <c r="CQ92" s="79">
        <f t="shared" si="4"/>
        <v>0</v>
      </c>
      <c r="CR92" s="103" t="str">
        <f t="shared" si="12"/>
        <v>Mire</v>
      </c>
      <c r="CS92" s="103" t="str">
        <f t="shared" si="13"/>
        <v>Mire</v>
      </c>
      <c r="CT92" s="103" t="str">
        <f t="shared" si="14"/>
        <v>Mire</v>
      </c>
      <c r="CU92" s="104" t="str">
        <f t="shared" si="15"/>
        <v>Mire</v>
      </c>
    </row>
    <row r="93" spans="1:99" ht="13.5" customHeight="1">
      <c r="A93" s="83" t="s">
        <v>77</v>
      </c>
      <c r="B93" s="35" t="s">
        <v>66</v>
      </c>
      <c r="C93" s="35"/>
      <c r="D93" s="35"/>
      <c r="E93" s="77" t="s">
        <v>323</v>
      </c>
      <c r="F93" s="77" t="s">
        <v>434</v>
      </c>
      <c r="G93" s="96" t="s">
        <v>758</v>
      </c>
      <c r="H93" s="39">
        <v>45</v>
      </c>
      <c r="I93" s="77" t="s">
        <v>761</v>
      </c>
      <c r="J93" s="77" t="s">
        <v>78</v>
      </c>
      <c r="K93" s="77" t="s">
        <v>78</v>
      </c>
      <c r="L93" s="77" t="s">
        <v>539</v>
      </c>
      <c r="M93" s="77" t="s">
        <v>546</v>
      </c>
      <c r="N93" s="35" t="s">
        <v>608</v>
      </c>
      <c r="O93" s="35" t="s">
        <v>609</v>
      </c>
      <c r="P93" s="35" t="s">
        <v>598</v>
      </c>
      <c r="Q93" s="35" t="s">
        <v>67</v>
      </c>
      <c r="R93" s="35" t="s">
        <v>604</v>
      </c>
      <c r="S93" s="35" t="s">
        <v>611</v>
      </c>
      <c r="T93" s="35" t="s">
        <v>601</v>
      </c>
      <c r="U93" s="97">
        <f t="shared" si="19"/>
        <v>1</v>
      </c>
      <c r="V93" s="97">
        <f t="shared" si="16"/>
        <v>1</v>
      </c>
      <c r="W93" s="98"/>
      <c r="X93" s="98"/>
      <c r="Y93" s="99"/>
      <c r="Z93" s="99"/>
      <c r="AA93" s="99"/>
      <c r="AB93" s="100"/>
      <c r="AC93" s="100"/>
      <c r="AD93" s="100">
        <v>1</v>
      </c>
      <c r="AE93" s="100">
        <v>1</v>
      </c>
      <c r="AF93" s="100"/>
      <c r="AG93" s="100"/>
      <c r="AH93" s="186">
        <v>1</v>
      </c>
      <c r="AI93" s="186">
        <v>1</v>
      </c>
      <c r="AJ93" s="99"/>
      <c r="AK93" s="99"/>
      <c r="AL93" s="99"/>
      <c r="AM93" s="99"/>
      <c r="AN93" s="99"/>
      <c r="AO93" s="99"/>
      <c r="AP93" s="188">
        <v>0</v>
      </c>
      <c r="AQ93" s="188">
        <v>0</v>
      </c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>
        <v>1</v>
      </c>
      <c r="BQ93" s="101">
        <v>1</v>
      </c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>
        <v>1</v>
      </c>
      <c r="CM93" s="102">
        <v>1</v>
      </c>
      <c r="CN93" s="79">
        <f aca="true" t="shared" si="20" ref="CN93:CO150">AH93+AP93</f>
        <v>1</v>
      </c>
      <c r="CO93" s="79">
        <f t="shared" si="20"/>
        <v>1</v>
      </c>
      <c r="CP93" s="79">
        <f t="shared" si="4"/>
        <v>1</v>
      </c>
      <c r="CQ93" s="79">
        <f t="shared" si="4"/>
        <v>1</v>
      </c>
      <c r="CR93" s="103" t="str">
        <f t="shared" si="12"/>
        <v>Mire</v>
      </c>
      <c r="CS93" s="103" t="str">
        <f t="shared" si="13"/>
        <v>Mire</v>
      </c>
      <c r="CT93" s="103" t="str">
        <f t="shared" si="14"/>
        <v>Mire</v>
      </c>
      <c r="CU93" s="104" t="str">
        <f t="shared" si="15"/>
        <v>Mire</v>
      </c>
    </row>
    <row r="94" spans="1:99" ht="13.5" customHeight="1">
      <c r="A94" s="83" t="s">
        <v>77</v>
      </c>
      <c r="B94" s="35" t="s">
        <v>66</v>
      </c>
      <c r="C94" s="35"/>
      <c r="D94" s="35"/>
      <c r="E94" s="77" t="s">
        <v>324</v>
      </c>
      <c r="F94" s="77" t="s">
        <v>434</v>
      </c>
      <c r="G94" s="96" t="s">
        <v>758</v>
      </c>
      <c r="H94" s="39">
        <v>45</v>
      </c>
      <c r="I94" s="77" t="s">
        <v>761</v>
      </c>
      <c r="J94" s="77" t="s">
        <v>78</v>
      </c>
      <c r="K94" s="77" t="s">
        <v>78</v>
      </c>
      <c r="L94" s="77" t="s">
        <v>539</v>
      </c>
      <c r="M94" s="77" t="s">
        <v>547</v>
      </c>
      <c r="N94" s="35" t="s">
        <v>608</v>
      </c>
      <c r="O94" s="35" t="s">
        <v>609</v>
      </c>
      <c r="P94" s="35" t="s">
        <v>598</v>
      </c>
      <c r="Q94" s="35" t="s">
        <v>599</v>
      </c>
      <c r="R94" s="35" t="s">
        <v>604</v>
      </c>
      <c r="S94" s="35" t="s">
        <v>611</v>
      </c>
      <c r="T94" s="35" t="s">
        <v>601</v>
      </c>
      <c r="U94" s="97">
        <f t="shared" si="19"/>
        <v>2</v>
      </c>
      <c r="V94" s="97">
        <f t="shared" si="16"/>
        <v>1</v>
      </c>
      <c r="W94" s="98"/>
      <c r="X94" s="98"/>
      <c r="Y94" s="99"/>
      <c r="Z94" s="99"/>
      <c r="AA94" s="99"/>
      <c r="AB94" s="100"/>
      <c r="AC94" s="100"/>
      <c r="AD94" s="100">
        <v>1</v>
      </c>
      <c r="AE94" s="100">
        <v>1</v>
      </c>
      <c r="AF94" s="100"/>
      <c r="AG94" s="100"/>
      <c r="AH94" s="186">
        <v>1</v>
      </c>
      <c r="AI94" s="186">
        <v>1</v>
      </c>
      <c r="AJ94" s="99">
        <v>1</v>
      </c>
      <c r="AK94" s="99">
        <v>0</v>
      </c>
      <c r="AL94" s="99"/>
      <c r="AM94" s="99"/>
      <c r="AN94" s="99"/>
      <c r="AO94" s="99"/>
      <c r="AP94" s="188">
        <v>1</v>
      </c>
      <c r="AQ94" s="188">
        <v>0</v>
      </c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>
        <v>1</v>
      </c>
      <c r="BE94" s="101">
        <v>1</v>
      </c>
      <c r="BF94" s="101">
        <v>1</v>
      </c>
      <c r="BG94" s="101">
        <v>0</v>
      </c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2"/>
      <c r="CC94" s="102"/>
      <c r="CD94" s="102"/>
      <c r="CE94" s="102"/>
      <c r="CF94" s="102"/>
      <c r="CG94" s="102"/>
      <c r="CH94" s="102">
        <v>2</v>
      </c>
      <c r="CI94" s="102">
        <v>1</v>
      </c>
      <c r="CJ94" s="102"/>
      <c r="CK94" s="102"/>
      <c r="CL94" s="102"/>
      <c r="CM94" s="102"/>
      <c r="CN94" s="79">
        <f t="shared" si="20"/>
        <v>2</v>
      </c>
      <c r="CO94" s="79">
        <f t="shared" si="20"/>
        <v>1</v>
      </c>
      <c r="CP94" s="79">
        <f t="shared" si="4"/>
        <v>2</v>
      </c>
      <c r="CQ94" s="79">
        <f t="shared" si="4"/>
        <v>1</v>
      </c>
      <c r="CR94" s="103" t="str">
        <f t="shared" si="12"/>
        <v>Mire</v>
      </c>
      <c r="CS94" s="103" t="str">
        <f t="shared" si="13"/>
        <v>Mire</v>
      </c>
      <c r="CT94" s="103" t="str">
        <f t="shared" si="14"/>
        <v>Mire</v>
      </c>
      <c r="CU94" s="104" t="str">
        <f t="shared" si="15"/>
        <v>Mire</v>
      </c>
    </row>
    <row r="95" spans="1:99" ht="13.5" customHeight="1">
      <c r="A95" s="83" t="s">
        <v>77</v>
      </c>
      <c r="B95" s="35" t="s">
        <v>66</v>
      </c>
      <c r="C95" s="35"/>
      <c r="D95" s="35"/>
      <c r="E95" s="77" t="s">
        <v>325</v>
      </c>
      <c r="F95" s="77" t="s">
        <v>435</v>
      </c>
      <c r="G95" s="96" t="s">
        <v>760</v>
      </c>
      <c r="H95" s="39">
        <v>43</v>
      </c>
      <c r="I95" s="77" t="s">
        <v>759</v>
      </c>
      <c r="J95" s="77" t="s">
        <v>78</v>
      </c>
      <c r="K95" s="77" t="s">
        <v>78</v>
      </c>
      <c r="L95" s="77" t="s">
        <v>548</v>
      </c>
      <c r="M95" s="77" t="s">
        <v>548</v>
      </c>
      <c r="N95" s="35" t="s">
        <v>608</v>
      </c>
      <c r="O95" s="35" t="s">
        <v>609</v>
      </c>
      <c r="P95" s="35" t="s">
        <v>598</v>
      </c>
      <c r="Q95" s="35" t="s">
        <v>605</v>
      </c>
      <c r="R95" s="35" t="s">
        <v>614</v>
      </c>
      <c r="S95" s="35"/>
      <c r="T95" s="35" t="s">
        <v>601</v>
      </c>
      <c r="U95" s="97">
        <f t="shared" si="19"/>
        <v>25</v>
      </c>
      <c r="V95" s="97">
        <f t="shared" si="16"/>
        <v>19</v>
      </c>
      <c r="W95" s="98">
        <v>2</v>
      </c>
      <c r="X95" s="98">
        <v>0</v>
      </c>
      <c r="Y95" s="99"/>
      <c r="Z95" s="99"/>
      <c r="AA95" s="99"/>
      <c r="AB95" s="100"/>
      <c r="AC95" s="100"/>
      <c r="AD95" s="100"/>
      <c r="AE95" s="100"/>
      <c r="AF95" s="100">
        <v>12</v>
      </c>
      <c r="AG95" s="100">
        <v>9</v>
      </c>
      <c r="AH95" s="186">
        <f t="shared" si="17"/>
        <v>12</v>
      </c>
      <c r="AI95" s="186">
        <f t="shared" si="17"/>
        <v>9</v>
      </c>
      <c r="AJ95" s="99"/>
      <c r="AK95" s="99"/>
      <c r="AL95" s="99"/>
      <c r="AM95" s="99"/>
      <c r="AN95" s="99">
        <v>13</v>
      </c>
      <c r="AO95" s="99">
        <v>10</v>
      </c>
      <c r="AP95" s="188">
        <f t="shared" si="18"/>
        <v>13</v>
      </c>
      <c r="AQ95" s="188">
        <f t="shared" si="18"/>
        <v>10</v>
      </c>
      <c r="AR95" s="101"/>
      <c r="AS95" s="101"/>
      <c r="AT95" s="101"/>
      <c r="AU95" s="101"/>
      <c r="AV95" s="101"/>
      <c r="AW95" s="101"/>
      <c r="AX95" s="101">
        <v>1</v>
      </c>
      <c r="AY95" s="101">
        <v>1</v>
      </c>
      <c r="AZ95" s="101">
        <v>2</v>
      </c>
      <c r="BA95" s="101">
        <v>2</v>
      </c>
      <c r="BB95" s="101">
        <v>3</v>
      </c>
      <c r="BC95" s="101">
        <v>3</v>
      </c>
      <c r="BD95" s="101">
        <v>3</v>
      </c>
      <c r="BE95" s="101">
        <v>3</v>
      </c>
      <c r="BF95" s="101">
        <v>3</v>
      </c>
      <c r="BG95" s="101">
        <v>2</v>
      </c>
      <c r="BH95" s="101">
        <v>4</v>
      </c>
      <c r="BI95" s="101">
        <v>2</v>
      </c>
      <c r="BJ95" s="101">
        <v>2</v>
      </c>
      <c r="BK95" s="101">
        <v>2</v>
      </c>
      <c r="BL95" s="101">
        <v>1</v>
      </c>
      <c r="BM95" s="101">
        <v>1</v>
      </c>
      <c r="BN95" s="101">
        <v>1</v>
      </c>
      <c r="BO95" s="101">
        <v>1</v>
      </c>
      <c r="BP95" s="101"/>
      <c r="BQ95" s="101"/>
      <c r="BR95" s="101">
        <v>1</v>
      </c>
      <c r="BS95" s="101">
        <v>1</v>
      </c>
      <c r="BT95" s="101">
        <v>2</v>
      </c>
      <c r="BU95" s="101">
        <v>1</v>
      </c>
      <c r="BV95" s="101">
        <v>1</v>
      </c>
      <c r="BW95" s="101">
        <v>0</v>
      </c>
      <c r="BX95" s="101"/>
      <c r="BY95" s="101"/>
      <c r="BZ95" s="101">
        <v>1</v>
      </c>
      <c r="CA95" s="101">
        <v>0</v>
      </c>
      <c r="CB95" s="102">
        <v>3</v>
      </c>
      <c r="CC95" s="102">
        <v>3</v>
      </c>
      <c r="CD95" s="102">
        <v>6</v>
      </c>
      <c r="CE95" s="102">
        <v>5</v>
      </c>
      <c r="CF95" s="102">
        <v>9</v>
      </c>
      <c r="CG95" s="102">
        <v>9</v>
      </c>
      <c r="CH95" s="102">
        <v>2</v>
      </c>
      <c r="CI95" s="102">
        <v>0</v>
      </c>
      <c r="CJ95" s="102"/>
      <c r="CK95" s="102"/>
      <c r="CL95" s="102">
        <v>5</v>
      </c>
      <c r="CM95" s="102">
        <v>2</v>
      </c>
      <c r="CN95" s="79">
        <f t="shared" si="20"/>
        <v>25</v>
      </c>
      <c r="CO95" s="79">
        <f t="shared" si="20"/>
        <v>19</v>
      </c>
      <c r="CP95" s="79">
        <f t="shared" si="4"/>
        <v>25</v>
      </c>
      <c r="CQ95" s="79">
        <f t="shared" si="4"/>
        <v>19</v>
      </c>
      <c r="CR95" s="103" t="str">
        <f t="shared" si="12"/>
        <v>Mire</v>
      </c>
      <c r="CS95" s="103" t="str">
        <f t="shared" si="13"/>
        <v>Mire</v>
      </c>
      <c r="CT95" s="103" t="str">
        <f t="shared" si="14"/>
        <v>Mire</v>
      </c>
      <c r="CU95" s="104" t="str">
        <f t="shared" si="15"/>
        <v>Mire</v>
      </c>
    </row>
    <row r="96" spans="1:99" ht="13.5" customHeight="1">
      <c r="A96" s="83" t="s">
        <v>77</v>
      </c>
      <c r="B96" s="35" t="s">
        <v>66</v>
      </c>
      <c r="C96" s="35"/>
      <c r="D96" s="35"/>
      <c r="E96" s="77" t="s">
        <v>326</v>
      </c>
      <c r="F96" s="77" t="s">
        <v>435</v>
      </c>
      <c r="G96" s="96" t="s">
        <v>760</v>
      </c>
      <c r="H96" s="39">
        <v>43</v>
      </c>
      <c r="I96" s="77" t="s">
        <v>759</v>
      </c>
      <c r="J96" s="77" t="s">
        <v>78</v>
      </c>
      <c r="K96" s="77" t="s">
        <v>78</v>
      </c>
      <c r="L96" s="77" t="s">
        <v>548</v>
      </c>
      <c r="M96" s="77" t="s">
        <v>549</v>
      </c>
      <c r="N96" s="35" t="s">
        <v>608</v>
      </c>
      <c r="O96" s="35" t="s">
        <v>609</v>
      </c>
      <c r="P96" s="35" t="s">
        <v>598</v>
      </c>
      <c r="Q96" s="35" t="s">
        <v>67</v>
      </c>
      <c r="R96" s="35" t="s">
        <v>604</v>
      </c>
      <c r="S96" s="35" t="s">
        <v>325</v>
      </c>
      <c r="T96" s="35" t="s">
        <v>601</v>
      </c>
      <c r="U96" s="97">
        <f t="shared" si="19"/>
        <v>2</v>
      </c>
      <c r="V96" s="97">
        <f t="shared" si="16"/>
        <v>1</v>
      </c>
      <c r="W96" s="98"/>
      <c r="X96" s="98"/>
      <c r="Y96" s="99"/>
      <c r="Z96" s="99"/>
      <c r="AA96" s="99"/>
      <c r="AB96" s="100"/>
      <c r="AC96" s="100"/>
      <c r="AD96" s="100"/>
      <c r="AE96" s="100"/>
      <c r="AF96" s="100">
        <v>2</v>
      </c>
      <c r="AG96" s="100">
        <v>1</v>
      </c>
      <c r="AH96" s="186">
        <f t="shared" si="17"/>
        <v>2</v>
      </c>
      <c r="AI96" s="186">
        <f t="shared" si="17"/>
        <v>1</v>
      </c>
      <c r="AJ96" s="99"/>
      <c r="AK96" s="99"/>
      <c r="AL96" s="99"/>
      <c r="AM96" s="99"/>
      <c r="AN96" s="99"/>
      <c r="AO96" s="99"/>
      <c r="AP96" s="188">
        <f t="shared" si="18"/>
        <v>0</v>
      </c>
      <c r="AQ96" s="188">
        <f t="shared" si="18"/>
        <v>0</v>
      </c>
      <c r="AR96" s="101"/>
      <c r="AS96" s="101"/>
      <c r="AT96" s="101"/>
      <c r="AU96" s="101"/>
      <c r="AV96" s="101"/>
      <c r="AW96" s="101"/>
      <c r="AX96" s="101"/>
      <c r="AY96" s="101"/>
      <c r="AZ96" s="101">
        <v>1</v>
      </c>
      <c r="BA96" s="101">
        <v>1</v>
      </c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>
        <v>1</v>
      </c>
      <c r="BQ96" s="101">
        <v>0</v>
      </c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2">
        <v>1</v>
      </c>
      <c r="CC96" s="102">
        <v>0</v>
      </c>
      <c r="CD96" s="102">
        <v>1</v>
      </c>
      <c r="CE96" s="102">
        <v>1</v>
      </c>
      <c r="CF96" s="102"/>
      <c r="CG96" s="102"/>
      <c r="CH96" s="102"/>
      <c r="CI96" s="102"/>
      <c r="CJ96" s="102"/>
      <c r="CK96" s="102"/>
      <c r="CL96" s="102"/>
      <c r="CM96" s="102"/>
      <c r="CN96" s="79">
        <f t="shared" si="20"/>
        <v>2</v>
      </c>
      <c r="CO96" s="79">
        <f t="shared" si="20"/>
        <v>1</v>
      </c>
      <c r="CP96" s="79">
        <f t="shared" si="4"/>
        <v>2</v>
      </c>
      <c r="CQ96" s="79">
        <f t="shared" si="4"/>
        <v>1</v>
      </c>
      <c r="CR96" s="103" t="str">
        <f t="shared" si="12"/>
        <v>Mire</v>
      </c>
      <c r="CS96" s="103" t="str">
        <f t="shared" si="13"/>
        <v>Mire</v>
      </c>
      <c r="CT96" s="103" t="str">
        <f t="shared" si="14"/>
        <v>Mire</v>
      </c>
      <c r="CU96" s="104" t="str">
        <f t="shared" si="15"/>
        <v>Mire</v>
      </c>
    </row>
    <row r="97" spans="1:99" ht="13.5" customHeight="1">
      <c r="A97" s="83" t="s">
        <v>77</v>
      </c>
      <c r="B97" s="35" t="s">
        <v>66</v>
      </c>
      <c r="C97" s="35"/>
      <c r="D97" s="35"/>
      <c r="E97" s="35" t="s">
        <v>327</v>
      </c>
      <c r="F97" s="77" t="s">
        <v>436</v>
      </c>
      <c r="G97" s="96" t="s">
        <v>758</v>
      </c>
      <c r="H97" s="39">
        <v>56</v>
      </c>
      <c r="I97" s="77" t="s">
        <v>759</v>
      </c>
      <c r="J97" s="77" t="s">
        <v>78</v>
      </c>
      <c r="K97" s="77" t="s">
        <v>78</v>
      </c>
      <c r="L97" s="77" t="s">
        <v>548</v>
      </c>
      <c r="M97" s="77" t="s">
        <v>550</v>
      </c>
      <c r="N97" s="35" t="s">
        <v>608</v>
      </c>
      <c r="O97" s="35" t="s">
        <v>609</v>
      </c>
      <c r="P97" s="35" t="s">
        <v>598</v>
      </c>
      <c r="Q97" s="35" t="s">
        <v>599</v>
      </c>
      <c r="R97" s="35" t="s">
        <v>600</v>
      </c>
      <c r="S97" s="35"/>
      <c r="T97" s="35" t="s">
        <v>601</v>
      </c>
      <c r="U97" s="97">
        <f t="shared" si="19"/>
        <v>18</v>
      </c>
      <c r="V97" s="97">
        <f t="shared" si="16"/>
        <v>13</v>
      </c>
      <c r="W97" s="98">
        <v>1</v>
      </c>
      <c r="X97" s="98">
        <v>0</v>
      </c>
      <c r="Y97" s="99"/>
      <c r="Z97" s="99"/>
      <c r="AA97" s="99">
        <v>1</v>
      </c>
      <c r="AB97" s="100"/>
      <c r="AC97" s="100"/>
      <c r="AD97" s="100">
        <v>2</v>
      </c>
      <c r="AE97" s="100">
        <v>1</v>
      </c>
      <c r="AF97" s="100">
        <v>4</v>
      </c>
      <c r="AG97" s="100">
        <v>4</v>
      </c>
      <c r="AH97" s="186">
        <f t="shared" si="17"/>
        <v>6</v>
      </c>
      <c r="AI97" s="186">
        <f t="shared" si="17"/>
        <v>5</v>
      </c>
      <c r="AJ97" s="99"/>
      <c r="AK97" s="99"/>
      <c r="AL97" s="99">
        <v>2</v>
      </c>
      <c r="AM97" s="99">
        <v>1</v>
      </c>
      <c r="AN97" s="99">
        <v>10</v>
      </c>
      <c r="AO97" s="99">
        <v>7</v>
      </c>
      <c r="AP97" s="188">
        <f t="shared" si="18"/>
        <v>12</v>
      </c>
      <c r="AQ97" s="188">
        <f t="shared" si="18"/>
        <v>8</v>
      </c>
      <c r="AR97" s="101"/>
      <c r="AS97" s="101"/>
      <c r="AT97" s="101"/>
      <c r="AU97" s="101"/>
      <c r="AV97" s="101">
        <v>1</v>
      </c>
      <c r="AW97" s="101">
        <v>1</v>
      </c>
      <c r="AX97" s="101">
        <v>2</v>
      </c>
      <c r="AY97" s="101">
        <v>2</v>
      </c>
      <c r="AZ97" s="101">
        <v>2</v>
      </c>
      <c r="BA97" s="101">
        <v>2</v>
      </c>
      <c r="BB97" s="101">
        <v>2</v>
      </c>
      <c r="BC97" s="101">
        <v>2</v>
      </c>
      <c r="BD97" s="101">
        <v>1</v>
      </c>
      <c r="BE97" s="101">
        <v>1</v>
      </c>
      <c r="BF97" s="101">
        <v>6</v>
      </c>
      <c r="BG97" s="101">
        <v>4</v>
      </c>
      <c r="BH97" s="101"/>
      <c r="BI97" s="101"/>
      <c r="BJ97" s="101"/>
      <c r="BK97" s="101"/>
      <c r="BL97" s="101"/>
      <c r="BM97" s="101"/>
      <c r="BN97" s="101"/>
      <c r="BO97" s="101"/>
      <c r="BP97" s="101">
        <v>1</v>
      </c>
      <c r="BQ97" s="101">
        <v>1</v>
      </c>
      <c r="BR97" s="101"/>
      <c r="BS97" s="101"/>
      <c r="BT97" s="101"/>
      <c r="BU97" s="101"/>
      <c r="BV97" s="101">
        <v>1</v>
      </c>
      <c r="BW97" s="101">
        <v>0</v>
      </c>
      <c r="BX97" s="101">
        <v>1</v>
      </c>
      <c r="BY97" s="101">
        <v>0</v>
      </c>
      <c r="BZ97" s="101">
        <v>1</v>
      </c>
      <c r="CA97" s="101">
        <v>0</v>
      </c>
      <c r="CB97" s="102">
        <v>3</v>
      </c>
      <c r="CC97" s="102">
        <v>3</v>
      </c>
      <c r="CD97" s="102">
        <v>4</v>
      </c>
      <c r="CE97" s="102">
        <v>4</v>
      </c>
      <c r="CF97" s="102">
        <v>7</v>
      </c>
      <c r="CG97" s="102">
        <v>5</v>
      </c>
      <c r="CH97" s="102"/>
      <c r="CI97" s="102"/>
      <c r="CJ97" s="102"/>
      <c r="CK97" s="102"/>
      <c r="CL97" s="102">
        <v>4</v>
      </c>
      <c r="CM97" s="102">
        <v>1</v>
      </c>
      <c r="CN97" s="79">
        <f t="shared" si="20"/>
        <v>18</v>
      </c>
      <c r="CO97" s="79">
        <f t="shared" si="20"/>
        <v>13</v>
      </c>
      <c r="CP97" s="79">
        <f t="shared" si="4"/>
        <v>18</v>
      </c>
      <c r="CQ97" s="79">
        <f t="shared" si="4"/>
        <v>13</v>
      </c>
      <c r="CR97" s="103" t="str">
        <f t="shared" si="12"/>
        <v>Mire</v>
      </c>
      <c r="CS97" s="103" t="str">
        <f t="shared" si="13"/>
        <v>Mire</v>
      </c>
      <c r="CT97" s="103" t="str">
        <f t="shared" si="14"/>
        <v>Mire</v>
      </c>
      <c r="CU97" s="104" t="str">
        <f t="shared" si="15"/>
        <v>Mire</v>
      </c>
    </row>
    <row r="98" spans="1:99" ht="13.5" customHeight="1">
      <c r="A98" s="83" t="s">
        <v>77</v>
      </c>
      <c r="B98" s="35" t="s">
        <v>66</v>
      </c>
      <c r="C98" s="35"/>
      <c r="D98" s="35"/>
      <c r="E98" s="35" t="s">
        <v>328</v>
      </c>
      <c r="F98" s="77" t="s">
        <v>437</v>
      </c>
      <c r="G98" s="96" t="s">
        <v>758</v>
      </c>
      <c r="H98" s="39">
        <v>52</v>
      </c>
      <c r="I98" s="77" t="s">
        <v>759</v>
      </c>
      <c r="J98" s="77" t="s">
        <v>78</v>
      </c>
      <c r="K98" s="77" t="s">
        <v>78</v>
      </c>
      <c r="L98" s="77" t="s">
        <v>548</v>
      </c>
      <c r="M98" s="77" t="s">
        <v>551</v>
      </c>
      <c r="N98" s="35" t="s">
        <v>608</v>
      </c>
      <c r="O98" s="35" t="s">
        <v>609</v>
      </c>
      <c r="P98" s="35" t="s">
        <v>598</v>
      </c>
      <c r="Q98" s="35" t="s">
        <v>599</v>
      </c>
      <c r="R98" s="35" t="s">
        <v>600</v>
      </c>
      <c r="S98" s="35"/>
      <c r="T98" s="35" t="s">
        <v>601</v>
      </c>
      <c r="U98" s="97">
        <f t="shared" si="19"/>
        <v>5</v>
      </c>
      <c r="V98" s="97">
        <f t="shared" si="16"/>
        <v>4</v>
      </c>
      <c r="W98" s="98">
        <v>1</v>
      </c>
      <c r="X98" s="98"/>
      <c r="Y98" s="99"/>
      <c r="Z98" s="99"/>
      <c r="AA98" s="99"/>
      <c r="AB98" s="100"/>
      <c r="AC98" s="100"/>
      <c r="AD98" s="100">
        <v>1</v>
      </c>
      <c r="AE98" s="100">
        <v>0</v>
      </c>
      <c r="AF98" s="100">
        <v>1</v>
      </c>
      <c r="AG98" s="100">
        <v>1</v>
      </c>
      <c r="AH98" s="186">
        <f t="shared" si="17"/>
        <v>2</v>
      </c>
      <c r="AI98" s="186">
        <f t="shared" si="17"/>
        <v>1</v>
      </c>
      <c r="AJ98" s="99"/>
      <c r="AK98" s="99"/>
      <c r="AL98" s="99"/>
      <c r="AM98" s="99"/>
      <c r="AN98" s="99">
        <v>3</v>
      </c>
      <c r="AO98" s="99">
        <v>3</v>
      </c>
      <c r="AP98" s="188">
        <f t="shared" si="18"/>
        <v>3</v>
      </c>
      <c r="AQ98" s="188">
        <f t="shared" si="18"/>
        <v>3</v>
      </c>
      <c r="AR98" s="101"/>
      <c r="AS98" s="101"/>
      <c r="AT98" s="101">
        <v>1</v>
      </c>
      <c r="AU98" s="101">
        <v>1</v>
      </c>
      <c r="AV98" s="101"/>
      <c r="AW98" s="101"/>
      <c r="AX98" s="101"/>
      <c r="AY98" s="101"/>
      <c r="AZ98" s="101"/>
      <c r="BA98" s="101"/>
      <c r="BB98" s="101">
        <v>1</v>
      </c>
      <c r="BC98" s="101">
        <v>1</v>
      </c>
      <c r="BD98" s="101">
        <v>1</v>
      </c>
      <c r="BE98" s="101">
        <v>1</v>
      </c>
      <c r="BF98" s="101">
        <v>1</v>
      </c>
      <c r="BG98" s="101">
        <v>1</v>
      </c>
      <c r="BH98" s="101"/>
      <c r="BI98" s="101"/>
      <c r="BJ98" s="101"/>
      <c r="BK98" s="101"/>
      <c r="BL98" s="101"/>
      <c r="BM98" s="101"/>
      <c r="BN98" s="101"/>
      <c r="BO98" s="101"/>
      <c r="BP98" s="101">
        <v>1</v>
      </c>
      <c r="BQ98" s="101">
        <v>0</v>
      </c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2">
        <v>1</v>
      </c>
      <c r="CC98" s="102">
        <v>1</v>
      </c>
      <c r="CD98" s="102">
        <v>1</v>
      </c>
      <c r="CE98" s="102">
        <v>1</v>
      </c>
      <c r="CF98" s="102">
        <v>1</v>
      </c>
      <c r="CG98" s="102">
        <v>1</v>
      </c>
      <c r="CH98" s="102">
        <v>1</v>
      </c>
      <c r="CI98" s="102">
        <v>1</v>
      </c>
      <c r="CJ98" s="102"/>
      <c r="CK98" s="102"/>
      <c r="CL98" s="102">
        <v>1</v>
      </c>
      <c r="CM98" s="102">
        <v>0</v>
      </c>
      <c r="CN98" s="79">
        <f t="shared" si="20"/>
        <v>5</v>
      </c>
      <c r="CO98" s="79">
        <f t="shared" si="20"/>
        <v>4</v>
      </c>
      <c r="CP98" s="79">
        <f t="shared" si="4"/>
        <v>5</v>
      </c>
      <c r="CQ98" s="79">
        <f t="shared" si="4"/>
        <v>4</v>
      </c>
      <c r="CR98" s="103" t="str">
        <f t="shared" si="12"/>
        <v>Mire</v>
      </c>
      <c r="CS98" s="103" t="str">
        <f t="shared" si="13"/>
        <v>Mire</v>
      </c>
      <c r="CT98" s="103" t="str">
        <f t="shared" si="14"/>
        <v>Mire</v>
      </c>
      <c r="CU98" s="104" t="str">
        <f t="shared" si="15"/>
        <v>Mire</v>
      </c>
    </row>
    <row r="99" spans="1:99" ht="13.5" customHeight="1">
      <c r="A99" s="83" t="s">
        <v>77</v>
      </c>
      <c r="B99" s="35" t="s">
        <v>66</v>
      </c>
      <c r="C99" s="35"/>
      <c r="D99" s="35"/>
      <c r="E99" s="35" t="s">
        <v>329</v>
      </c>
      <c r="F99" s="77" t="s">
        <v>438</v>
      </c>
      <c r="G99" s="96" t="s">
        <v>758</v>
      </c>
      <c r="H99" s="39">
        <v>40</v>
      </c>
      <c r="I99" s="77" t="s">
        <v>759</v>
      </c>
      <c r="J99" s="77" t="s">
        <v>78</v>
      </c>
      <c r="K99" s="77" t="s">
        <v>78</v>
      </c>
      <c r="L99" s="77" t="s">
        <v>548</v>
      </c>
      <c r="M99" s="77" t="s">
        <v>552</v>
      </c>
      <c r="N99" s="35" t="s">
        <v>608</v>
      </c>
      <c r="O99" s="35" t="s">
        <v>609</v>
      </c>
      <c r="P99" s="35" t="s">
        <v>598</v>
      </c>
      <c r="Q99" s="35" t="s">
        <v>599</v>
      </c>
      <c r="R99" s="35" t="s">
        <v>600</v>
      </c>
      <c r="S99" s="35"/>
      <c r="T99" s="35" t="s">
        <v>601</v>
      </c>
      <c r="U99" s="97">
        <f t="shared" si="19"/>
        <v>13</v>
      </c>
      <c r="V99" s="97">
        <f t="shared" si="16"/>
        <v>8</v>
      </c>
      <c r="W99" s="98">
        <v>1</v>
      </c>
      <c r="X99" s="98">
        <v>0</v>
      </c>
      <c r="Y99" s="99"/>
      <c r="Z99" s="99"/>
      <c r="AA99" s="99">
        <v>1</v>
      </c>
      <c r="AB99" s="100">
        <v>1</v>
      </c>
      <c r="AC99" s="100">
        <v>1</v>
      </c>
      <c r="AD99" s="100"/>
      <c r="AE99" s="100"/>
      <c r="AF99" s="100">
        <v>4</v>
      </c>
      <c r="AG99" s="100">
        <v>3</v>
      </c>
      <c r="AH99" s="186">
        <f t="shared" si="17"/>
        <v>5</v>
      </c>
      <c r="AI99" s="186">
        <f t="shared" si="17"/>
        <v>4</v>
      </c>
      <c r="AJ99" s="99"/>
      <c r="AK99" s="99"/>
      <c r="AL99" s="99"/>
      <c r="AM99" s="99"/>
      <c r="AN99" s="99">
        <v>8</v>
      </c>
      <c r="AO99" s="99">
        <v>4</v>
      </c>
      <c r="AP99" s="188">
        <f t="shared" si="18"/>
        <v>8</v>
      </c>
      <c r="AQ99" s="188">
        <f t="shared" si="18"/>
        <v>4</v>
      </c>
      <c r="AR99" s="101"/>
      <c r="AS99" s="101"/>
      <c r="AT99" s="101"/>
      <c r="AU99" s="101"/>
      <c r="AV99" s="101">
        <v>1</v>
      </c>
      <c r="AW99" s="101">
        <v>1</v>
      </c>
      <c r="AX99" s="101">
        <v>2</v>
      </c>
      <c r="AY99" s="101">
        <v>1</v>
      </c>
      <c r="AZ99" s="101">
        <v>1</v>
      </c>
      <c r="BA99" s="101">
        <v>1</v>
      </c>
      <c r="BB99" s="101">
        <v>1</v>
      </c>
      <c r="BC99" s="101">
        <v>0</v>
      </c>
      <c r="BD99" s="101"/>
      <c r="BE99" s="101"/>
      <c r="BF99" s="101">
        <v>1</v>
      </c>
      <c r="BG99" s="101">
        <v>1</v>
      </c>
      <c r="BH99" s="101">
        <v>2</v>
      </c>
      <c r="BI99" s="101">
        <v>1</v>
      </c>
      <c r="BJ99" s="101">
        <v>3</v>
      </c>
      <c r="BK99" s="101">
        <v>2</v>
      </c>
      <c r="BL99" s="101">
        <v>1</v>
      </c>
      <c r="BM99" s="101">
        <v>1</v>
      </c>
      <c r="BN99" s="101">
        <v>1</v>
      </c>
      <c r="BO99" s="101">
        <v>0</v>
      </c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2">
        <v>3</v>
      </c>
      <c r="CC99" s="102">
        <v>2</v>
      </c>
      <c r="CD99" s="102">
        <v>6</v>
      </c>
      <c r="CE99" s="102">
        <v>4</v>
      </c>
      <c r="CF99" s="102"/>
      <c r="CG99" s="102"/>
      <c r="CH99" s="102">
        <v>3</v>
      </c>
      <c r="CI99" s="102">
        <v>1</v>
      </c>
      <c r="CJ99" s="102">
        <v>1</v>
      </c>
      <c r="CK99" s="102">
        <v>1</v>
      </c>
      <c r="CL99" s="102"/>
      <c r="CM99" s="102"/>
      <c r="CN99" s="79">
        <f t="shared" si="20"/>
        <v>13</v>
      </c>
      <c r="CO99" s="79">
        <f t="shared" si="20"/>
        <v>8</v>
      </c>
      <c r="CP99" s="79">
        <f t="shared" si="4"/>
        <v>13</v>
      </c>
      <c r="CQ99" s="79">
        <f t="shared" si="4"/>
        <v>8</v>
      </c>
      <c r="CR99" s="103" t="str">
        <f t="shared" si="12"/>
        <v>Mire</v>
      </c>
      <c r="CS99" s="103" t="str">
        <f t="shared" si="13"/>
        <v>Mire</v>
      </c>
      <c r="CT99" s="103" t="str">
        <f t="shared" si="14"/>
        <v>Mire</v>
      </c>
      <c r="CU99" s="104" t="str">
        <f t="shared" si="15"/>
        <v>Mire</v>
      </c>
    </row>
    <row r="100" spans="1:99" ht="13.5" customHeight="1">
      <c r="A100" s="83" t="s">
        <v>77</v>
      </c>
      <c r="B100" s="35" t="s">
        <v>66</v>
      </c>
      <c r="C100" s="35"/>
      <c r="D100" s="35"/>
      <c r="E100" s="35" t="s">
        <v>330</v>
      </c>
      <c r="F100" s="77" t="s">
        <v>439</v>
      </c>
      <c r="G100" s="96" t="s">
        <v>758</v>
      </c>
      <c r="H100" s="39">
        <v>40</v>
      </c>
      <c r="I100" s="77" t="s">
        <v>759</v>
      </c>
      <c r="J100" s="77" t="s">
        <v>78</v>
      </c>
      <c r="K100" s="77" t="s">
        <v>78</v>
      </c>
      <c r="L100" s="77" t="s">
        <v>548</v>
      </c>
      <c r="M100" s="77" t="s">
        <v>553</v>
      </c>
      <c r="N100" s="35" t="s">
        <v>608</v>
      </c>
      <c r="O100" s="35" t="s">
        <v>609</v>
      </c>
      <c r="P100" s="35" t="s">
        <v>598</v>
      </c>
      <c r="Q100" s="35" t="s">
        <v>599</v>
      </c>
      <c r="R100" s="35" t="s">
        <v>600</v>
      </c>
      <c r="S100" s="35"/>
      <c r="T100" s="35" t="s">
        <v>601</v>
      </c>
      <c r="U100" s="97">
        <f t="shared" si="19"/>
        <v>15</v>
      </c>
      <c r="V100" s="97">
        <f t="shared" si="16"/>
        <v>10</v>
      </c>
      <c r="W100" s="98">
        <v>1</v>
      </c>
      <c r="X100" s="98">
        <v>0</v>
      </c>
      <c r="Y100" s="99"/>
      <c r="Z100" s="99"/>
      <c r="AA100" s="99">
        <v>1</v>
      </c>
      <c r="AB100" s="100"/>
      <c r="AC100" s="100"/>
      <c r="AD100" s="100">
        <v>2</v>
      </c>
      <c r="AE100" s="100">
        <v>2</v>
      </c>
      <c r="AF100" s="100">
        <v>3</v>
      </c>
      <c r="AG100" s="100">
        <v>3</v>
      </c>
      <c r="AH100" s="186">
        <f t="shared" si="17"/>
        <v>5</v>
      </c>
      <c r="AI100" s="186">
        <f t="shared" si="17"/>
        <v>5</v>
      </c>
      <c r="AJ100" s="99"/>
      <c r="AK100" s="99"/>
      <c r="AL100" s="99"/>
      <c r="AM100" s="99"/>
      <c r="AN100" s="99">
        <v>10</v>
      </c>
      <c r="AO100" s="99">
        <v>5</v>
      </c>
      <c r="AP100" s="188">
        <f t="shared" si="18"/>
        <v>10</v>
      </c>
      <c r="AQ100" s="188">
        <f t="shared" si="18"/>
        <v>5</v>
      </c>
      <c r="AR100" s="101"/>
      <c r="AS100" s="101"/>
      <c r="AT100" s="101"/>
      <c r="AU100" s="101"/>
      <c r="AV100" s="101"/>
      <c r="AW100" s="101"/>
      <c r="AX100" s="101">
        <v>2</v>
      </c>
      <c r="AY100" s="101">
        <v>2</v>
      </c>
      <c r="AZ100" s="101">
        <v>2</v>
      </c>
      <c r="BA100" s="101">
        <v>2</v>
      </c>
      <c r="BB100" s="101">
        <v>1</v>
      </c>
      <c r="BC100" s="101">
        <v>1</v>
      </c>
      <c r="BD100" s="101"/>
      <c r="BE100" s="101"/>
      <c r="BF100" s="101">
        <v>1</v>
      </c>
      <c r="BG100" s="101">
        <v>1</v>
      </c>
      <c r="BH100" s="101">
        <v>1</v>
      </c>
      <c r="BI100" s="101">
        <v>1</v>
      </c>
      <c r="BJ100" s="101">
        <v>4</v>
      </c>
      <c r="BK100" s="101">
        <v>1</v>
      </c>
      <c r="BL100" s="101"/>
      <c r="BM100" s="101"/>
      <c r="BN100" s="101"/>
      <c r="BO100" s="101"/>
      <c r="BP100" s="101">
        <v>2</v>
      </c>
      <c r="BQ100" s="101">
        <v>2</v>
      </c>
      <c r="BR100" s="101"/>
      <c r="BS100" s="101"/>
      <c r="BT100" s="101"/>
      <c r="BU100" s="101"/>
      <c r="BV100" s="101">
        <v>2</v>
      </c>
      <c r="BW100" s="101">
        <v>0</v>
      </c>
      <c r="BX100" s="101"/>
      <c r="BY100" s="101"/>
      <c r="BZ100" s="101"/>
      <c r="CA100" s="101"/>
      <c r="CB100" s="102">
        <v>2</v>
      </c>
      <c r="CC100" s="102">
        <v>2</v>
      </c>
      <c r="CD100" s="102">
        <v>3</v>
      </c>
      <c r="CE100" s="102">
        <v>3</v>
      </c>
      <c r="CF100" s="102">
        <v>1</v>
      </c>
      <c r="CG100" s="102">
        <v>0</v>
      </c>
      <c r="CH100" s="102">
        <v>5</v>
      </c>
      <c r="CI100" s="102">
        <v>2</v>
      </c>
      <c r="CJ100" s="102">
        <v>1</v>
      </c>
      <c r="CK100" s="102">
        <v>1</v>
      </c>
      <c r="CL100" s="102">
        <v>3</v>
      </c>
      <c r="CM100" s="102">
        <v>2</v>
      </c>
      <c r="CN100" s="79">
        <f t="shared" si="20"/>
        <v>15</v>
      </c>
      <c r="CO100" s="79">
        <f t="shared" si="20"/>
        <v>10</v>
      </c>
      <c r="CP100" s="79">
        <f t="shared" si="4"/>
        <v>15</v>
      </c>
      <c r="CQ100" s="79">
        <f t="shared" si="4"/>
        <v>10</v>
      </c>
      <c r="CR100" s="103" t="str">
        <f t="shared" si="12"/>
        <v>Mire</v>
      </c>
      <c r="CS100" s="103" t="str">
        <f t="shared" si="13"/>
        <v>Mire</v>
      </c>
      <c r="CT100" s="103" t="str">
        <f t="shared" si="14"/>
        <v>Mire</v>
      </c>
      <c r="CU100" s="104" t="str">
        <f t="shared" si="15"/>
        <v>Mire</v>
      </c>
    </row>
    <row r="101" spans="1:99" ht="13.5" customHeight="1">
      <c r="A101" s="83" t="s">
        <v>77</v>
      </c>
      <c r="B101" s="35" t="s">
        <v>66</v>
      </c>
      <c r="C101" s="35"/>
      <c r="D101" s="35"/>
      <c r="E101" s="35" t="s">
        <v>331</v>
      </c>
      <c r="F101" s="77" t="s">
        <v>440</v>
      </c>
      <c r="G101" s="96" t="s">
        <v>758</v>
      </c>
      <c r="H101" s="39">
        <v>62</v>
      </c>
      <c r="I101" s="77" t="s">
        <v>759</v>
      </c>
      <c r="J101" s="77" t="s">
        <v>78</v>
      </c>
      <c r="K101" s="77" t="s">
        <v>78</v>
      </c>
      <c r="L101" s="77" t="s">
        <v>548</v>
      </c>
      <c r="M101" s="77" t="s">
        <v>554</v>
      </c>
      <c r="N101" s="35" t="s">
        <v>608</v>
      </c>
      <c r="O101" s="35" t="s">
        <v>609</v>
      </c>
      <c r="P101" s="35" t="s">
        <v>598</v>
      </c>
      <c r="Q101" s="35" t="s">
        <v>599</v>
      </c>
      <c r="R101" s="35" t="s">
        <v>600</v>
      </c>
      <c r="S101" s="35"/>
      <c r="T101" s="35" t="s">
        <v>601</v>
      </c>
      <c r="U101" s="97">
        <f t="shared" si="19"/>
        <v>10</v>
      </c>
      <c r="V101" s="97">
        <f t="shared" si="16"/>
        <v>7</v>
      </c>
      <c r="W101" s="98">
        <v>1</v>
      </c>
      <c r="X101" s="98">
        <v>0</v>
      </c>
      <c r="Y101" s="99"/>
      <c r="Z101" s="99"/>
      <c r="AA101" s="99"/>
      <c r="AB101" s="100"/>
      <c r="AC101" s="100"/>
      <c r="AD101" s="100">
        <v>1</v>
      </c>
      <c r="AE101" s="100">
        <v>1</v>
      </c>
      <c r="AF101" s="100">
        <v>3</v>
      </c>
      <c r="AG101" s="100">
        <v>3</v>
      </c>
      <c r="AH101" s="186">
        <f t="shared" si="17"/>
        <v>4</v>
      </c>
      <c r="AI101" s="186">
        <f t="shared" si="17"/>
        <v>4</v>
      </c>
      <c r="AJ101" s="99"/>
      <c r="AK101" s="99"/>
      <c r="AL101" s="99"/>
      <c r="AM101" s="99"/>
      <c r="AN101" s="99">
        <v>6</v>
      </c>
      <c r="AO101" s="99">
        <v>3</v>
      </c>
      <c r="AP101" s="188">
        <f t="shared" si="18"/>
        <v>6</v>
      </c>
      <c r="AQ101" s="188">
        <f t="shared" si="18"/>
        <v>3</v>
      </c>
      <c r="AR101" s="101"/>
      <c r="AS101" s="101"/>
      <c r="AT101" s="101"/>
      <c r="AU101" s="101"/>
      <c r="AV101" s="101"/>
      <c r="AW101" s="101"/>
      <c r="AX101" s="101">
        <v>2</v>
      </c>
      <c r="AY101" s="101">
        <v>2</v>
      </c>
      <c r="AZ101" s="101">
        <v>1</v>
      </c>
      <c r="BA101" s="101">
        <v>1</v>
      </c>
      <c r="BB101" s="101">
        <v>3</v>
      </c>
      <c r="BC101" s="101">
        <v>1</v>
      </c>
      <c r="BD101" s="101">
        <v>2</v>
      </c>
      <c r="BE101" s="101">
        <v>2</v>
      </c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>
        <v>1</v>
      </c>
      <c r="BU101" s="101">
        <v>1</v>
      </c>
      <c r="BV101" s="101"/>
      <c r="BW101" s="101"/>
      <c r="BX101" s="101"/>
      <c r="BY101" s="101"/>
      <c r="BZ101" s="101">
        <v>1</v>
      </c>
      <c r="CA101" s="101">
        <v>0</v>
      </c>
      <c r="CB101" s="102">
        <v>2</v>
      </c>
      <c r="CC101" s="102">
        <v>2</v>
      </c>
      <c r="CD101" s="102">
        <v>1</v>
      </c>
      <c r="CE101" s="102">
        <v>1</v>
      </c>
      <c r="CF101" s="102">
        <v>4</v>
      </c>
      <c r="CG101" s="102">
        <v>3</v>
      </c>
      <c r="CH101" s="102">
        <v>2</v>
      </c>
      <c r="CI101" s="102">
        <v>1</v>
      </c>
      <c r="CJ101" s="102"/>
      <c r="CK101" s="102"/>
      <c r="CL101" s="102">
        <v>1</v>
      </c>
      <c r="CM101" s="102">
        <v>0</v>
      </c>
      <c r="CN101" s="79">
        <f t="shared" si="20"/>
        <v>10</v>
      </c>
      <c r="CO101" s="79">
        <f t="shared" si="20"/>
        <v>7</v>
      </c>
      <c r="CP101" s="79">
        <f t="shared" si="4"/>
        <v>10</v>
      </c>
      <c r="CQ101" s="79">
        <f t="shared" si="4"/>
        <v>7</v>
      </c>
      <c r="CR101" s="103" t="str">
        <f t="shared" si="12"/>
        <v>Mire</v>
      </c>
      <c r="CS101" s="103" t="str">
        <f t="shared" si="13"/>
        <v>Mire</v>
      </c>
      <c r="CT101" s="103" t="str">
        <f t="shared" si="14"/>
        <v>Mire</v>
      </c>
      <c r="CU101" s="104" t="str">
        <f t="shared" si="15"/>
        <v>Mire</v>
      </c>
    </row>
    <row r="102" spans="1:99" ht="13.5" customHeight="1">
      <c r="A102" s="83" t="s">
        <v>77</v>
      </c>
      <c r="B102" s="35" t="s">
        <v>66</v>
      </c>
      <c r="C102" s="35"/>
      <c r="D102" s="35"/>
      <c r="E102" s="35" t="s">
        <v>332</v>
      </c>
      <c r="F102" s="77" t="s">
        <v>441</v>
      </c>
      <c r="G102" s="96" t="s">
        <v>760</v>
      </c>
      <c r="H102" s="39">
        <v>43</v>
      </c>
      <c r="I102" s="77" t="s">
        <v>759</v>
      </c>
      <c r="J102" s="77" t="s">
        <v>78</v>
      </c>
      <c r="K102" s="77" t="s">
        <v>78</v>
      </c>
      <c r="L102" s="77" t="s">
        <v>548</v>
      </c>
      <c r="M102" s="77" t="s">
        <v>555</v>
      </c>
      <c r="N102" s="35" t="s">
        <v>608</v>
      </c>
      <c r="O102" s="35" t="s">
        <v>609</v>
      </c>
      <c r="P102" s="35" t="s">
        <v>598</v>
      </c>
      <c r="Q102" s="35" t="s">
        <v>599</v>
      </c>
      <c r="R102" s="35" t="s">
        <v>600</v>
      </c>
      <c r="S102" s="35"/>
      <c r="T102" s="35" t="s">
        <v>601</v>
      </c>
      <c r="U102" s="97">
        <f t="shared" si="19"/>
        <v>17</v>
      </c>
      <c r="V102" s="97">
        <f t="shared" si="16"/>
        <v>13</v>
      </c>
      <c r="W102" s="98">
        <v>1</v>
      </c>
      <c r="X102" s="98">
        <v>1</v>
      </c>
      <c r="Y102" s="99"/>
      <c r="Z102" s="99"/>
      <c r="AA102" s="99"/>
      <c r="AB102" s="100"/>
      <c r="AC102" s="100"/>
      <c r="AD102" s="100">
        <v>1</v>
      </c>
      <c r="AE102" s="100">
        <v>1</v>
      </c>
      <c r="AF102" s="100">
        <v>6</v>
      </c>
      <c r="AG102" s="100">
        <v>6</v>
      </c>
      <c r="AH102" s="186">
        <f t="shared" si="17"/>
        <v>7</v>
      </c>
      <c r="AI102" s="186">
        <f t="shared" si="17"/>
        <v>7</v>
      </c>
      <c r="AJ102" s="99"/>
      <c r="AK102" s="99"/>
      <c r="AL102" s="99"/>
      <c r="AM102" s="99"/>
      <c r="AN102" s="99">
        <v>10</v>
      </c>
      <c r="AO102" s="99">
        <v>6</v>
      </c>
      <c r="AP102" s="188">
        <f t="shared" si="18"/>
        <v>10</v>
      </c>
      <c r="AQ102" s="188">
        <f t="shared" si="18"/>
        <v>6</v>
      </c>
      <c r="AR102" s="101"/>
      <c r="AS102" s="101"/>
      <c r="AT102" s="101"/>
      <c r="AU102" s="101"/>
      <c r="AV102" s="101">
        <v>1</v>
      </c>
      <c r="AW102" s="101">
        <v>1</v>
      </c>
      <c r="AX102" s="101">
        <v>2</v>
      </c>
      <c r="AY102" s="101">
        <v>1</v>
      </c>
      <c r="AZ102" s="101">
        <v>2</v>
      </c>
      <c r="BA102" s="101">
        <v>2</v>
      </c>
      <c r="BB102" s="101"/>
      <c r="BC102" s="101"/>
      <c r="BD102" s="101">
        <v>1</v>
      </c>
      <c r="BE102" s="101">
        <v>1</v>
      </c>
      <c r="BF102" s="101">
        <v>3</v>
      </c>
      <c r="BG102" s="101">
        <v>2</v>
      </c>
      <c r="BH102" s="101"/>
      <c r="BI102" s="101"/>
      <c r="BJ102" s="101">
        <v>3</v>
      </c>
      <c r="BK102" s="101">
        <v>2</v>
      </c>
      <c r="BL102" s="101">
        <v>1</v>
      </c>
      <c r="BM102" s="101">
        <v>1</v>
      </c>
      <c r="BN102" s="101"/>
      <c r="BO102" s="101"/>
      <c r="BP102" s="101">
        <v>1</v>
      </c>
      <c r="BQ102" s="101">
        <v>1</v>
      </c>
      <c r="BR102" s="101">
        <v>1</v>
      </c>
      <c r="BS102" s="101">
        <v>1</v>
      </c>
      <c r="BT102" s="101">
        <v>1</v>
      </c>
      <c r="BU102" s="101">
        <v>1</v>
      </c>
      <c r="BV102" s="101">
        <v>1</v>
      </c>
      <c r="BW102" s="101">
        <v>0</v>
      </c>
      <c r="BX102" s="101"/>
      <c r="BY102" s="101"/>
      <c r="BZ102" s="101"/>
      <c r="CA102" s="101"/>
      <c r="CB102" s="102">
        <v>2</v>
      </c>
      <c r="CC102" s="102">
        <v>1</v>
      </c>
      <c r="CD102" s="102">
        <v>1</v>
      </c>
      <c r="CE102" s="102">
        <v>1</v>
      </c>
      <c r="CF102" s="102">
        <v>7</v>
      </c>
      <c r="CG102" s="102">
        <v>6</v>
      </c>
      <c r="CH102" s="102">
        <v>3</v>
      </c>
      <c r="CI102" s="102">
        <v>2</v>
      </c>
      <c r="CJ102" s="102">
        <v>1</v>
      </c>
      <c r="CK102" s="102">
        <v>1</v>
      </c>
      <c r="CL102" s="102">
        <v>3</v>
      </c>
      <c r="CM102" s="102">
        <v>2</v>
      </c>
      <c r="CN102" s="79">
        <f t="shared" si="20"/>
        <v>17</v>
      </c>
      <c r="CO102" s="79">
        <f t="shared" si="20"/>
        <v>13</v>
      </c>
      <c r="CP102" s="79">
        <f t="shared" si="4"/>
        <v>17</v>
      </c>
      <c r="CQ102" s="79">
        <f t="shared" si="4"/>
        <v>13</v>
      </c>
      <c r="CR102" s="103" t="str">
        <f t="shared" si="12"/>
        <v>Mire</v>
      </c>
      <c r="CS102" s="103" t="str">
        <f t="shared" si="13"/>
        <v>Mire</v>
      </c>
      <c r="CT102" s="103" t="str">
        <f t="shared" si="14"/>
        <v>Mire</v>
      </c>
      <c r="CU102" s="104" t="str">
        <f t="shared" si="15"/>
        <v>Mire</v>
      </c>
    </row>
    <row r="103" spans="1:99" ht="13.5" customHeight="1">
      <c r="A103" s="83" t="s">
        <v>77</v>
      </c>
      <c r="B103" s="35" t="s">
        <v>66</v>
      </c>
      <c r="C103" s="35"/>
      <c r="D103" s="35"/>
      <c r="E103" s="35" t="s">
        <v>333</v>
      </c>
      <c r="F103" s="77" t="s">
        <v>442</v>
      </c>
      <c r="G103" s="96" t="s">
        <v>758</v>
      </c>
      <c r="H103" s="39">
        <v>57</v>
      </c>
      <c r="I103" s="77" t="s">
        <v>759</v>
      </c>
      <c r="J103" s="77" t="s">
        <v>78</v>
      </c>
      <c r="K103" s="77" t="s">
        <v>78</v>
      </c>
      <c r="L103" s="77" t="s">
        <v>548</v>
      </c>
      <c r="M103" s="77" t="s">
        <v>556</v>
      </c>
      <c r="N103" s="35" t="s">
        <v>608</v>
      </c>
      <c r="O103" s="35" t="s">
        <v>609</v>
      </c>
      <c r="P103" s="35" t="s">
        <v>598</v>
      </c>
      <c r="Q103" s="35" t="s">
        <v>605</v>
      </c>
      <c r="R103" s="35" t="s">
        <v>614</v>
      </c>
      <c r="S103" s="35"/>
      <c r="T103" s="35" t="s">
        <v>601</v>
      </c>
      <c r="U103" s="97">
        <f t="shared" si="19"/>
        <v>21</v>
      </c>
      <c r="V103" s="97">
        <f t="shared" si="16"/>
        <v>17</v>
      </c>
      <c r="W103" s="98">
        <v>1</v>
      </c>
      <c r="X103" s="98">
        <v>0</v>
      </c>
      <c r="Y103" s="99"/>
      <c r="Z103" s="99"/>
      <c r="AA103" s="99"/>
      <c r="AB103" s="100"/>
      <c r="AC103" s="100"/>
      <c r="AD103" s="100"/>
      <c r="AE103" s="100"/>
      <c r="AF103" s="100">
        <v>8</v>
      </c>
      <c r="AG103" s="100">
        <v>8</v>
      </c>
      <c r="AH103" s="186">
        <f t="shared" si="17"/>
        <v>8</v>
      </c>
      <c r="AI103" s="186">
        <f t="shared" si="17"/>
        <v>8</v>
      </c>
      <c r="AJ103" s="99">
        <v>1</v>
      </c>
      <c r="AK103" s="99">
        <v>0</v>
      </c>
      <c r="AL103" s="99"/>
      <c r="AM103" s="99"/>
      <c r="AN103" s="99">
        <v>12</v>
      </c>
      <c r="AO103" s="99">
        <v>9</v>
      </c>
      <c r="AP103" s="188">
        <f t="shared" si="18"/>
        <v>13</v>
      </c>
      <c r="AQ103" s="188">
        <f t="shared" si="18"/>
        <v>9</v>
      </c>
      <c r="AR103" s="101"/>
      <c r="AS103" s="101"/>
      <c r="AT103" s="101"/>
      <c r="AU103" s="101"/>
      <c r="AV103" s="101">
        <v>4</v>
      </c>
      <c r="AW103" s="101">
        <v>4</v>
      </c>
      <c r="AX103" s="101">
        <v>7</v>
      </c>
      <c r="AY103" s="101">
        <v>5</v>
      </c>
      <c r="AZ103" s="101">
        <v>2</v>
      </c>
      <c r="BA103" s="101">
        <v>2</v>
      </c>
      <c r="BB103" s="101">
        <v>3</v>
      </c>
      <c r="BC103" s="101">
        <v>2</v>
      </c>
      <c r="BD103" s="101">
        <v>1</v>
      </c>
      <c r="BE103" s="101">
        <v>1</v>
      </c>
      <c r="BF103" s="101">
        <v>2</v>
      </c>
      <c r="BG103" s="101">
        <v>2</v>
      </c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>
        <v>1</v>
      </c>
      <c r="BU103" s="101">
        <v>1</v>
      </c>
      <c r="BV103" s="101"/>
      <c r="BW103" s="101"/>
      <c r="BX103" s="101"/>
      <c r="BY103" s="101"/>
      <c r="BZ103" s="101">
        <v>1</v>
      </c>
      <c r="CA103" s="101">
        <v>0</v>
      </c>
      <c r="CB103" s="102">
        <v>10</v>
      </c>
      <c r="CC103" s="102">
        <v>8</v>
      </c>
      <c r="CD103" s="102">
        <v>8</v>
      </c>
      <c r="CE103" s="102">
        <v>7</v>
      </c>
      <c r="CF103" s="102">
        <v>2</v>
      </c>
      <c r="CG103" s="102">
        <v>2</v>
      </c>
      <c r="CH103" s="102"/>
      <c r="CI103" s="102"/>
      <c r="CJ103" s="102"/>
      <c r="CK103" s="102"/>
      <c r="CL103" s="102">
        <v>1</v>
      </c>
      <c r="CM103" s="102">
        <v>0</v>
      </c>
      <c r="CN103" s="79">
        <f t="shared" si="20"/>
        <v>21</v>
      </c>
      <c r="CO103" s="79">
        <f t="shared" si="20"/>
        <v>17</v>
      </c>
      <c r="CP103" s="79">
        <f t="shared" si="4"/>
        <v>21</v>
      </c>
      <c r="CQ103" s="79">
        <f t="shared" si="4"/>
        <v>17</v>
      </c>
      <c r="CR103" s="103" t="str">
        <f t="shared" si="12"/>
        <v>Mire</v>
      </c>
      <c r="CS103" s="103" t="str">
        <f t="shared" si="13"/>
        <v>Mire</v>
      </c>
      <c r="CT103" s="103" t="str">
        <f t="shared" si="14"/>
        <v>Mire</v>
      </c>
      <c r="CU103" s="104" t="str">
        <f t="shared" si="15"/>
        <v>Mire</v>
      </c>
    </row>
    <row r="104" spans="1:99" ht="13.5" customHeight="1">
      <c r="A104" s="83" t="s">
        <v>77</v>
      </c>
      <c r="B104" s="35" t="s">
        <v>66</v>
      </c>
      <c r="C104" s="35"/>
      <c r="D104" s="35"/>
      <c r="E104" s="35" t="s">
        <v>334</v>
      </c>
      <c r="F104" s="77" t="s">
        <v>442</v>
      </c>
      <c r="G104" s="96" t="s">
        <v>758</v>
      </c>
      <c r="H104" s="39">
        <v>57</v>
      </c>
      <c r="I104" s="77" t="s">
        <v>759</v>
      </c>
      <c r="J104" s="77" t="s">
        <v>78</v>
      </c>
      <c r="K104" s="77" t="s">
        <v>78</v>
      </c>
      <c r="L104" s="77" t="s">
        <v>548</v>
      </c>
      <c r="M104" s="77" t="s">
        <v>557</v>
      </c>
      <c r="N104" s="35" t="s">
        <v>608</v>
      </c>
      <c r="O104" s="35" t="s">
        <v>609</v>
      </c>
      <c r="P104" s="35" t="s">
        <v>598</v>
      </c>
      <c r="Q104" s="35" t="s">
        <v>67</v>
      </c>
      <c r="R104" s="35" t="s">
        <v>604</v>
      </c>
      <c r="S104" s="35" t="s">
        <v>333</v>
      </c>
      <c r="T104" s="35" t="s">
        <v>601</v>
      </c>
      <c r="U104" s="97">
        <f t="shared" si="19"/>
        <v>2</v>
      </c>
      <c r="V104" s="97">
        <f t="shared" si="16"/>
        <v>0</v>
      </c>
      <c r="W104" s="98"/>
      <c r="X104" s="98"/>
      <c r="Y104" s="99"/>
      <c r="Z104" s="99"/>
      <c r="AA104" s="99"/>
      <c r="AB104" s="100"/>
      <c r="AC104" s="100"/>
      <c r="AD104" s="100">
        <v>2</v>
      </c>
      <c r="AE104" s="100">
        <v>0</v>
      </c>
      <c r="AF104" s="100"/>
      <c r="AG104" s="100"/>
      <c r="AH104" s="186">
        <f t="shared" si="17"/>
        <v>2</v>
      </c>
      <c r="AI104" s="186">
        <f t="shared" si="17"/>
        <v>0</v>
      </c>
      <c r="AJ104" s="99"/>
      <c r="AK104" s="99"/>
      <c r="AL104" s="99"/>
      <c r="AM104" s="99"/>
      <c r="AN104" s="99"/>
      <c r="AO104" s="99"/>
      <c r="AP104" s="188">
        <f t="shared" si="18"/>
        <v>0</v>
      </c>
      <c r="AQ104" s="188">
        <f t="shared" si="18"/>
        <v>0</v>
      </c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>
        <v>1</v>
      </c>
      <c r="BU104" s="101">
        <v>0</v>
      </c>
      <c r="BV104" s="101"/>
      <c r="BW104" s="101"/>
      <c r="BX104" s="101">
        <v>1</v>
      </c>
      <c r="BY104" s="101">
        <v>0</v>
      </c>
      <c r="BZ104" s="101"/>
      <c r="CA104" s="101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>
        <v>2</v>
      </c>
      <c r="CM104" s="102">
        <v>0</v>
      </c>
      <c r="CN104" s="79">
        <f t="shared" si="20"/>
        <v>2</v>
      </c>
      <c r="CO104" s="79">
        <f t="shared" si="20"/>
        <v>0</v>
      </c>
      <c r="CP104" s="79">
        <f t="shared" si="4"/>
        <v>2</v>
      </c>
      <c r="CQ104" s="79">
        <f t="shared" si="4"/>
        <v>0</v>
      </c>
      <c r="CR104" s="103" t="str">
        <f t="shared" si="12"/>
        <v>Mire</v>
      </c>
      <c r="CS104" s="103" t="str">
        <f t="shared" si="13"/>
        <v>Mire</v>
      </c>
      <c r="CT104" s="103" t="str">
        <f t="shared" si="14"/>
        <v>Mire</v>
      </c>
      <c r="CU104" s="104" t="str">
        <f t="shared" si="15"/>
        <v>Mire</v>
      </c>
    </row>
    <row r="105" spans="1:99" ht="13.5" customHeight="1">
      <c r="A105" s="83" t="s">
        <v>77</v>
      </c>
      <c r="B105" s="35" t="s">
        <v>66</v>
      </c>
      <c r="C105" s="35"/>
      <c r="D105" s="35"/>
      <c r="E105" s="35" t="s">
        <v>335</v>
      </c>
      <c r="F105" s="77" t="s">
        <v>442</v>
      </c>
      <c r="G105" s="96" t="s">
        <v>758</v>
      </c>
      <c r="H105" s="39">
        <v>57</v>
      </c>
      <c r="I105" s="77" t="s">
        <v>759</v>
      </c>
      <c r="J105" s="77" t="s">
        <v>78</v>
      </c>
      <c r="K105" s="77" t="s">
        <v>78</v>
      </c>
      <c r="L105" s="77" t="s">
        <v>548</v>
      </c>
      <c r="M105" s="77" t="s">
        <v>558</v>
      </c>
      <c r="N105" s="35" t="s">
        <v>608</v>
      </c>
      <c r="O105" s="35" t="s">
        <v>609</v>
      </c>
      <c r="P105" s="35" t="s">
        <v>598</v>
      </c>
      <c r="Q105" s="35" t="s">
        <v>67</v>
      </c>
      <c r="R105" s="35" t="s">
        <v>604</v>
      </c>
      <c r="S105" s="35" t="s">
        <v>333</v>
      </c>
      <c r="T105" s="35" t="s">
        <v>601</v>
      </c>
      <c r="U105" s="97">
        <f t="shared" si="19"/>
        <v>2</v>
      </c>
      <c r="V105" s="97">
        <f t="shared" si="16"/>
        <v>1</v>
      </c>
      <c r="W105" s="98"/>
      <c r="X105" s="98"/>
      <c r="Y105" s="99"/>
      <c r="Z105" s="99"/>
      <c r="AA105" s="99"/>
      <c r="AB105" s="100"/>
      <c r="AC105" s="100"/>
      <c r="AD105" s="100">
        <v>2</v>
      </c>
      <c r="AE105" s="100">
        <v>1</v>
      </c>
      <c r="AF105" s="100"/>
      <c r="AG105" s="100"/>
      <c r="AH105" s="186">
        <f t="shared" si="17"/>
        <v>2</v>
      </c>
      <c r="AI105" s="186">
        <f t="shared" si="17"/>
        <v>1</v>
      </c>
      <c r="AJ105" s="99"/>
      <c r="AK105" s="99"/>
      <c r="AL105" s="99"/>
      <c r="AM105" s="99"/>
      <c r="AN105" s="99"/>
      <c r="AO105" s="99"/>
      <c r="AP105" s="188">
        <f t="shared" si="18"/>
        <v>0</v>
      </c>
      <c r="AQ105" s="188">
        <f t="shared" si="18"/>
        <v>0</v>
      </c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>
        <v>1</v>
      </c>
      <c r="BE105" s="101">
        <v>1</v>
      </c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>
        <v>1</v>
      </c>
      <c r="BU105" s="101">
        <v>0</v>
      </c>
      <c r="BV105" s="101"/>
      <c r="BW105" s="101"/>
      <c r="BX105" s="101"/>
      <c r="BY105" s="101"/>
      <c r="BZ105" s="101"/>
      <c r="CA105" s="101"/>
      <c r="CB105" s="102">
        <v>1</v>
      </c>
      <c r="CC105" s="102">
        <v>1</v>
      </c>
      <c r="CD105" s="102">
        <v>1</v>
      </c>
      <c r="CE105" s="102">
        <v>0</v>
      </c>
      <c r="CF105" s="102"/>
      <c r="CG105" s="102"/>
      <c r="CH105" s="102"/>
      <c r="CI105" s="102"/>
      <c r="CJ105" s="102"/>
      <c r="CK105" s="102"/>
      <c r="CL105" s="102"/>
      <c r="CM105" s="102"/>
      <c r="CN105" s="79">
        <f t="shared" si="20"/>
        <v>2</v>
      </c>
      <c r="CO105" s="79">
        <f t="shared" si="20"/>
        <v>1</v>
      </c>
      <c r="CP105" s="79">
        <f t="shared" si="4"/>
        <v>2</v>
      </c>
      <c r="CQ105" s="79">
        <f t="shared" si="4"/>
        <v>1</v>
      </c>
      <c r="CR105" s="103" t="str">
        <f t="shared" si="12"/>
        <v>Mire</v>
      </c>
      <c r="CS105" s="103" t="str">
        <f t="shared" si="13"/>
        <v>Mire</v>
      </c>
      <c r="CT105" s="103" t="str">
        <f t="shared" si="14"/>
        <v>Mire</v>
      </c>
      <c r="CU105" s="104" t="str">
        <f t="shared" si="15"/>
        <v>Mire</v>
      </c>
    </row>
    <row r="106" spans="1:99" ht="13.5" customHeight="1">
      <c r="A106" s="83" t="s">
        <v>77</v>
      </c>
      <c r="B106" s="35" t="s">
        <v>66</v>
      </c>
      <c r="C106" s="35"/>
      <c r="D106" s="35"/>
      <c r="E106" s="35" t="s">
        <v>336</v>
      </c>
      <c r="F106" s="77" t="s">
        <v>472</v>
      </c>
      <c r="G106" s="96" t="s">
        <v>758</v>
      </c>
      <c r="H106" s="39">
        <v>42</v>
      </c>
      <c r="I106" s="77" t="s">
        <v>759</v>
      </c>
      <c r="J106" s="77" t="s">
        <v>78</v>
      </c>
      <c r="K106" s="77" t="s">
        <v>78</v>
      </c>
      <c r="L106" s="77" t="s">
        <v>559</v>
      </c>
      <c r="M106" s="77" t="s">
        <v>560</v>
      </c>
      <c r="N106" s="35" t="s">
        <v>608</v>
      </c>
      <c r="O106" s="35" t="s">
        <v>609</v>
      </c>
      <c r="P106" s="35" t="s">
        <v>598</v>
      </c>
      <c r="Q106" s="35" t="s">
        <v>599</v>
      </c>
      <c r="R106" s="35" t="s">
        <v>600</v>
      </c>
      <c r="S106" s="35"/>
      <c r="T106" s="35" t="s">
        <v>601</v>
      </c>
      <c r="U106" s="97">
        <f t="shared" si="19"/>
        <v>4</v>
      </c>
      <c r="V106" s="97">
        <f t="shared" si="16"/>
        <v>0</v>
      </c>
      <c r="W106" s="98">
        <v>1</v>
      </c>
      <c r="X106" s="98">
        <v>0</v>
      </c>
      <c r="Y106" s="99"/>
      <c r="Z106" s="99"/>
      <c r="AA106" s="99"/>
      <c r="AB106" s="100">
        <v>1</v>
      </c>
      <c r="AC106" s="100">
        <v>0</v>
      </c>
      <c r="AD106" s="100"/>
      <c r="AE106" s="100"/>
      <c r="AF106" s="100"/>
      <c r="AG106" s="100"/>
      <c r="AH106" s="186">
        <v>1</v>
      </c>
      <c r="AI106" s="186">
        <v>0</v>
      </c>
      <c r="AJ106" s="99">
        <v>2</v>
      </c>
      <c r="AK106" s="99">
        <v>0</v>
      </c>
      <c r="AL106" s="99"/>
      <c r="AM106" s="99"/>
      <c r="AN106" s="99">
        <v>1</v>
      </c>
      <c r="AO106" s="99">
        <v>0</v>
      </c>
      <c r="AP106" s="188">
        <v>3</v>
      </c>
      <c r="AQ106" s="188">
        <v>0</v>
      </c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>
        <v>1</v>
      </c>
      <c r="BI106" s="101">
        <v>0</v>
      </c>
      <c r="BJ106" s="101">
        <v>2</v>
      </c>
      <c r="BK106" s="101">
        <v>0</v>
      </c>
      <c r="BL106" s="101"/>
      <c r="BM106" s="101"/>
      <c r="BN106" s="101">
        <v>1</v>
      </c>
      <c r="BO106" s="101">
        <v>0</v>
      </c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2"/>
      <c r="CC106" s="102"/>
      <c r="CD106" s="102">
        <v>1</v>
      </c>
      <c r="CE106" s="102">
        <v>0</v>
      </c>
      <c r="CF106" s="102"/>
      <c r="CG106" s="102"/>
      <c r="CH106" s="102"/>
      <c r="CI106" s="102"/>
      <c r="CJ106" s="102">
        <v>2</v>
      </c>
      <c r="CK106" s="102">
        <v>0</v>
      </c>
      <c r="CL106" s="102">
        <v>1</v>
      </c>
      <c r="CM106" s="102">
        <v>0</v>
      </c>
      <c r="CN106" s="79">
        <f t="shared" si="20"/>
        <v>4</v>
      </c>
      <c r="CO106" s="79">
        <f t="shared" si="20"/>
        <v>0</v>
      </c>
      <c r="CP106" s="79">
        <f t="shared" si="4"/>
        <v>4</v>
      </c>
      <c r="CQ106" s="79">
        <f t="shared" si="4"/>
        <v>0</v>
      </c>
      <c r="CR106" s="103" t="str">
        <f t="shared" si="12"/>
        <v>Mire</v>
      </c>
      <c r="CS106" s="103" t="str">
        <f t="shared" si="13"/>
        <v>Mire</v>
      </c>
      <c r="CT106" s="103" t="str">
        <f t="shared" si="14"/>
        <v>Mire</v>
      </c>
      <c r="CU106" s="104" t="str">
        <f t="shared" si="15"/>
        <v>Mire</v>
      </c>
    </row>
    <row r="107" spans="1:99" ht="13.5" customHeight="1">
      <c r="A107" s="83" t="s">
        <v>77</v>
      </c>
      <c r="B107" s="35" t="s">
        <v>66</v>
      </c>
      <c r="C107" s="35"/>
      <c r="D107" s="35"/>
      <c r="E107" s="35" t="s">
        <v>337</v>
      </c>
      <c r="F107" s="77" t="s">
        <v>472</v>
      </c>
      <c r="G107" s="96" t="s">
        <v>758</v>
      </c>
      <c r="H107" s="39">
        <v>42</v>
      </c>
      <c r="I107" s="77" t="s">
        <v>759</v>
      </c>
      <c r="J107" s="77" t="s">
        <v>78</v>
      </c>
      <c r="K107" s="77" t="s">
        <v>78</v>
      </c>
      <c r="L107" s="77" t="s">
        <v>559</v>
      </c>
      <c r="M107" s="77" t="s">
        <v>561</v>
      </c>
      <c r="N107" s="35" t="s">
        <v>608</v>
      </c>
      <c r="O107" s="35" t="s">
        <v>609</v>
      </c>
      <c r="P107" s="35" t="s">
        <v>598</v>
      </c>
      <c r="Q107" s="35" t="s">
        <v>67</v>
      </c>
      <c r="R107" s="35" t="s">
        <v>604</v>
      </c>
      <c r="S107" s="35" t="s">
        <v>336</v>
      </c>
      <c r="T107" s="35" t="s">
        <v>601</v>
      </c>
      <c r="U107" s="97">
        <f t="shared" si="19"/>
        <v>1</v>
      </c>
      <c r="V107" s="97">
        <f t="shared" si="16"/>
        <v>0</v>
      </c>
      <c r="W107" s="98"/>
      <c r="X107" s="98"/>
      <c r="Y107" s="99"/>
      <c r="Z107" s="99"/>
      <c r="AA107" s="99"/>
      <c r="AB107" s="100">
        <v>1</v>
      </c>
      <c r="AC107" s="100">
        <v>0</v>
      </c>
      <c r="AD107" s="100"/>
      <c r="AE107" s="100"/>
      <c r="AF107" s="100"/>
      <c r="AG107" s="100"/>
      <c r="AH107" s="186">
        <v>1</v>
      </c>
      <c r="AI107" s="186">
        <v>0</v>
      </c>
      <c r="AJ107" s="99"/>
      <c r="AK107" s="99"/>
      <c r="AL107" s="99"/>
      <c r="AM107" s="99"/>
      <c r="AN107" s="99"/>
      <c r="AO107" s="99"/>
      <c r="AP107" s="188">
        <v>0</v>
      </c>
      <c r="AQ107" s="188">
        <v>0</v>
      </c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>
        <v>1</v>
      </c>
      <c r="BI107" s="101">
        <v>0</v>
      </c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2"/>
      <c r="CC107" s="102"/>
      <c r="CD107" s="102"/>
      <c r="CE107" s="102"/>
      <c r="CF107" s="102">
        <v>1</v>
      </c>
      <c r="CG107" s="102">
        <v>0</v>
      </c>
      <c r="CH107" s="102"/>
      <c r="CI107" s="102"/>
      <c r="CJ107" s="102"/>
      <c r="CK107" s="102"/>
      <c r="CL107" s="102"/>
      <c r="CM107" s="102"/>
      <c r="CN107" s="79">
        <f t="shared" si="20"/>
        <v>1</v>
      </c>
      <c r="CO107" s="79">
        <f t="shared" si="20"/>
        <v>0</v>
      </c>
      <c r="CP107" s="79">
        <f t="shared" si="4"/>
        <v>1</v>
      </c>
      <c r="CQ107" s="79">
        <f t="shared" si="4"/>
        <v>0</v>
      </c>
      <c r="CR107" s="103" t="str">
        <f t="shared" si="12"/>
        <v>Mire</v>
      </c>
      <c r="CS107" s="103" t="str">
        <f t="shared" si="13"/>
        <v>Mire</v>
      </c>
      <c r="CT107" s="103" t="str">
        <f t="shared" si="14"/>
        <v>Mire</v>
      </c>
      <c r="CU107" s="104" t="str">
        <f t="shared" si="15"/>
        <v>Mire</v>
      </c>
    </row>
    <row r="108" spans="1:99" ht="13.5" customHeight="1">
      <c r="A108" s="83" t="s">
        <v>77</v>
      </c>
      <c r="B108" s="35" t="s">
        <v>66</v>
      </c>
      <c r="C108" s="35"/>
      <c r="D108" s="35"/>
      <c r="E108" s="35" t="s">
        <v>338</v>
      </c>
      <c r="F108" s="77" t="s">
        <v>472</v>
      </c>
      <c r="G108" s="96" t="s">
        <v>758</v>
      </c>
      <c r="H108" s="39">
        <v>42</v>
      </c>
      <c r="I108" s="77" t="s">
        <v>759</v>
      </c>
      <c r="J108" s="77" t="s">
        <v>78</v>
      </c>
      <c r="K108" s="77" t="s">
        <v>78</v>
      </c>
      <c r="L108" s="77" t="s">
        <v>559</v>
      </c>
      <c r="M108" s="77" t="s">
        <v>562</v>
      </c>
      <c r="N108" s="35" t="s">
        <v>608</v>
      </c>
      <c r="O108" s="35" t="s">
        <v>609</v>
      </c>
      <c r="P108" s="35" t="s">
        <v>598</v>
      </c>
      <c r="Q108" s="35" t="s">
        <v>599</v>
      </c>
      <c r="R108" s="35" t="s">
        <v>604</v>
      </c>
      <c r="S108" s="35" t="s">
        <v>336</v>
      </c>
      <c r="T108" s="35" t="s">
        <v>601</v>
      </c>
      <c r="U108" s="97">
        <f t="shared" si="19"/>
        <v>1</v>
      </c>
      <c r="V108" s="97">
        <f t="shared" si="16"/>
        <v>0</v>
      </c>
      <c r="W108" s="98"/>
      <c r="X108" s="98"/>
      <c r="Y108" s="99"/>
      <c r="Z108" s="99"/>
      <c r="AA108" s="99"/>
      <c r="AB108" s="100"/>
      <c r="AC108" s="100"/>
      <c r="AD108" s="100"/>
      <c r="AE108" s="100"/>
      <c r="AF108" s="100"/>
      <c r="AG108" s="100"/>
      <c r="AH108" s="186">
        <v>0</v>
      </c>
      <c r="AI108" s="186">
        <v>0</v>
      </c>
      <c r="AJ108" s="99"/>
      <c r="AK108" s="99"/>
      <c r="AL108" s="99">
        <v>1</v>
      </c>
      <c r="AM108" s="99">
        <v>0</v>
      </c>
      <c r="AN108" s="99"/>
      <c r="AO108" s="99"/>
      <c r="AP108" s="188">
        <v>1</v>
      </c>
      <c r="AQ108" s="188">
        <v>0</v>
      </c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>
        <v>1</v>
      </c>
      <c r="BC108" s="101">
        <v>0</v>
      </c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2"/>
      <c r="CC108" s="102"/>
      <c r="CD108" s="102">
        <v>1</v>
      </c>
      <c r="CE108" s="102">
        <v>0</v>
      </c>
      <c r="CF108" s="102"/>
      <c r="CG108" s="102"/>
      <c r="CH108" s="102"/>
      <c r="CI108" s="102"/>
      <c r="CJ108" s="102"/>
      <c r="CK108" s="102"/>
      <c r="CL108" s="102"/>
      <c r="CM108" s="102"/>
      <c r="CN108" s="79">
        <f t="shared" si="20"/>
        <v>1</v>
      </c>
      <c r="CO108" s="79">
        <f t="shared" si="20"/>
        <v>0</v>
      </c>
      <c r="CP108" s="79">
        <f t="shared" si="4"/>
        <v>1</v>
      </c>
      <c r="CQ108" s="79">
        <f t="shared" si="4"/>
        <v>0</v>
      </c>
      <c r="CR108" s="103" t="str">
        <f t="shared" si="12"/>
        <v>Mire</v>
      </c>
      <c r="CS108" s="103" t="str">
        <f t="shared" si="13"/>
        <v>Mire</v>
      </c>
      <c r="CT108" s="103" t="str">
        <f t="shared" si="14"/>
        <v>Mire</v>
      </c>
      <c r="CU108" s="104" t="str">
        <f t="shared" si="15"/>
        <v>Mire</v>
      </c>
    </row>
    <row r="109" spans="1:99" ht="13.5" customHeight="1">
      <c r="A109" s="83" t="s">
        <v>77</v>
      </c>
      <c r="B109" s="35" t="s">
        <v>66</v>
      </c>
      <c r="C109" s="35"/>
      <c r="D109" s="35"/>
      <c r="E109" s="35" t="s">
        <v>339</v>
      </c>
      <c r="F109" s="77" t="s">
        <v>443</v>
      </c>
      <c r="G109" s="96" t="s">
        <v>758</v>
      </c>
      <c r="H109" s="39">
        <v>44</v>
      </c>
      <c r="I109" s="77" t="s">
        <v>759</v>
      </c>
      <c r="J109" s="77" t="s">
        <v>78</v>
      </c>
      <c r="K109" s="77" t="s">
        <v>78</v>
      </c>
      <c r="L109" s="77" t="s">
        <v>559</v>
      </c>
      <c r="M109" s="77" t="s">
        <v>563</v>
      </c>
      <c r="N109" s="35" t="s">
        <v>608</v>
      </c>
      <c r="O109" s="35" t="s">
        <v>609</v>
      </c>
      <c r="P109" s="35" t="s">
        <v>598</v>
      </c>
      <c r="Q109" s="35" t="s">
        <v>599</v>
      </c>
      <c r="R109" s="35" t="s">
        <v>600</v>
      </c>
      <c r="S109" s="35"/>
      <c r="T109" s="35" t="s">
        <v>601</v>
      </c>
      <c r="U109" s="97">
        <f t="shared" si="19"/>
        <v>7</v>
      </c>
      <c r="V109" s="97">
        <f t="shared" si="16"/>
        <v>3</v>
      </c>
      <c r="W109" s="98">
        <v>1</v>
      </c>
      <c r="X109" s="98">
        <v>0</v>
      </c>
      <c r="Y109" s="99"/>
      <c r="Z109" s="99"/>
      <c r="AA109" s="99"/>
      <c r="AB109" s="100"/>
      <c r="AC109" s="100"/>
      <c r="AD109" s="100"/>
      <c r="AE109" s="100"/>
      <c r="AF109" s="100">
        <v>2</v>
      </c>
      <c r="AG109" s="100">
        <v>2</v>
      </c>
      <c r="AH109" s="186">
        <v>2</v>
      </c>
      <c r="AI109" s="186">
        <v>2</v>
      </c>
      <c r="AJ109" s="99"/>
      <c r="AK109" s="99"/>
      <c r="AL109" s="99">
        <v>1</v>
      </c>
      <c r="AM109" s="99">
        <v>0</v>
      </c>
      <c r="AN109" s="99">
        <v>4</v>
      </c>
      <c r="AO109" s="99">
        <v>1</v>
      </c>
      <c r="AP109" s="188">
        <v>5</v>
      </c>
      <c r="AQ109" s="188">
        <v>1</v>
      </c>
      <c r="AR109" s="101"/>
      <c r="AS109" s="101"/>
      <c r="AT109" s="101"/>
      <c r="AU109" s="101"/>
      <c r="AV109" s="101"/>
      <c r="AW109" s="101"/>
      <c r="AX109" s="101">
        <v>2</v>
      </c>
      <c r="AY109" s="101">
        <v>0</v>
      </c>
      <c r="AZ109" s="101"/>
      <c r="BA109" s="101"/>
      <c r="BB109" s="101"/>
      <c r="BC109" s="101"/>
      <c r="BD109" s="101">
        <v>1</v>
      </c>
      <c r="BE109" s="101">
        <v>1</v>
      </c>
      <c r="BF109" s="101">
        <v>2</v>
      </c>
      <c r="BG109" s="101">
        <v>1</v>
      </c>
      <c r="BH109" s="101">
        <v>1</v>
      </c>
      <c r="BI109" s="101">
        <v>1</v>
      </c>
      <c r="BJ109" s="101">
        <v>1</v>
      </c>
      <c r="BK109" s="101">
        <v>0</v>
      </c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2">
        <v>6</v>
      </c>
      <c r="CC109" s="102">
        <v>3</v>
      </c>
      <c r="CD109" s="102"/>
      <c r="CE109" s="102"/>
      <c r="CF109" s="102"/>
      <c r="CG109" s="102"/>
      <c r="CH109" s="102"/>
      <c r="CI109" s="102"/>
      <c r="CJ109" s="102">
        <v>1</v>
      </c>
      <c r="CK109" s="102">
        <v>0</v>
      </c>
      <c r="CL109" s="102"/>
      <c r="CM109" s="102"/>
      <c r="CN109" s="79">
        <f t="shared" si="20"/>
        <v>7</v>
      </c>
      <c r="CO109" s="79">
        <f t="shared" si="20"/>
        <v>3</v>
      </c>
      <c r="CP109" s="79">
        <f t="shared" si="4"/>
        <v>7</v>
      </c>
      <c r="CQ109" s="79">
        <f t="shared" si="4"/>
        <v>3</v>
      </c>
      <c r="CR109" s="103" t="str">
        <f t="shared" si="12"/>
        <v>Mire</v>
      </c>
      <c r="CS109" s="103" t="str">
        <f t="shared" si="13"/>
        <v>Mire</v>
      </c>
      <c r="CT109" s="103" t="str">
        <f t="shared" si="14"/>
        <v>Mire</v>
      </c>
      <c r="CU109" s="104" t="str">
        <f t="shared" si="15"/>
        <v>Mire</v>
      </c>
    </row>
    <row r="110" spans="1:99" ht="13.5" customHeight="1">
      <c r="A110" s="83" t="s">
        <v>77</v>
      </c>
      <c r="B110" s="35" t="s">
        <v>66</v>
      </c>
      <c r="C110" s="35"/>
      <c r="D110" s="35"/>
      <c r="E110" s="35" t="s">
        <v>340</v>
      </c>
      <c r="F110" s="77" t="s">
        <v>444</v>
      </c>
      <c r="G110" s="96" t="s">
        <v>758</v>
      </c>
      <c r="H110" s="39">
        <v>42</v>
      </c>
      <c r="I110" s="77" t="s">
        <v>761</v>
      </c>
      <c r="J110" s="77" t="s">
        <v>78</v>
      </c>
      <c r="K110" s="77" t="s">
        <v>78</v>
      </c>
      <c r="L110" s="77" t="s">
        <v>559</v>
      </c>
      <c r="M110" s="77" t="s">
        <v>564</v>
      </c>
      <c r="N110" s="35" t="s">
        <v>608</v>
      </c>
      <c r="O110" s="35" t="s">
        <v>609</v>
      </c>
      <c r="P110" s="35" t="s">
        <v>598</v>
      </c>
      <c r="Q110" s="35" t="s">
        <v>599</v>
      </c>
      <c r="R110" s="35" t="s">
        <v>600</v>
      </c>
      <c r="S110" s="35"/>
      <c r="T110" s="35" t="s">
        <v>601</v>
      </c>
      <c r="U110" s="97">
        <f t="shared" si="19"/>
        <v>3</v>
      </c>
      <c r="V110" s="97">
        <f t="shared" si="16"/>
        <v>0</v>
      </c>
      <c r="W110" s="98">
        <v>1</v>
      </c>
      <c r="X110" s="98">
        <v>0</v>
      </c>
      <c r="Y110" s="99"/>
      <c r="Z110" s="99"/>
      <c r="AA110" s="99"/>
      <c r="AB110" s="100">
        <v>1</v>
      </c>
      <c r="AC110" s="100">
        <v>0</v>
      </c>
      <c r="AD110" s="100"/>
      <c r="AE110" s="100"/>
      <c r="AF110" s="100"/>
      <c r="AG110" s="100"/>
      <c r="AH110" s="186">
        <v>1</v>
      </c>
      <c r="AI110" s="186">
        <v>0</v>
      </c>
      <c r="AJ110" s="99">
        <v>2</v>
      </c>
      <c r="AK110" s="99">
        <v>0</v>
      </c>
      <c r="AL110" s="99"/>
      <c r="AM110" s="99"/>
      <c r="AN110" s="99"/>
      <c r="AO110" s="99"/>
      <c r="AP110" s="188">
        <v>2</v>
      </c>
      <c r="AQ110" s="188">
        <v>0</v>
      </c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>
        <v>1</v>
      </c>
      <c r="BK110" s="101">
        <v>0</v>
      </c>
      <c r="BL110" s="101">
        <v>1</v>
      </c>
      <c r="BM110" s="101">
        <v>0</v>
      </c>
      <c r="BN110" s="101">
        <v>1</v>
      </c>
      <c r="BO110" s="101">
        <v>0</v>
      </c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2"/>
      <c r="CC110" s="102"/>
      <c r="CD110" s="102"/>
      <c r="CE110" s="102"/>
      <c r="CF110" s="102"/>
      <c r="CG110" s="102"/>
      <c r="CH110" s="102">
        <v>1</v>
      </c>
      <c r="CI110" s="102">
        <v>0</v>
      </c>
      <c r="CJ110" s="102">
        <v>1</v>
      </c>
      <c r="CK110" s="102">
        <v>0</v>
      </c>
      <c r="CL110" s="102">
        <v>1</v>
      </c>
      <c r="CM110" s="102">
        <v>0</v>
      </c>
      <c r="CN110" s="79">
        <f t="shared" si="20"/>
        <v>3</v>
      </c>
      <c r="CO110" s="79">
        <f t="shared" si="20"/>
        <v>0</v>
      </c>
      <c r="CP110" s="79">
        <f t="shared" si="4"/>
        <v>3</v>
      </c>
      <c r="CQ110" s="79">
        <f t="shared" si="4"/>
        <v>0</v>
      </c>
      <c r="CR110" s="103" t="str">
        <f t="shared" si="12"/>
        <v>Mire</v>
      </c>
      <c r="CS110" s="103" t="str">
        <f t="shared" si="13"/>
        <v>Mire</v>
      </c>
      <c r="CT110" s="103" t="str">
        <f t="shared" si="14"/>
        <v>Mire</v>
      </c>
      <c r="CU110" s="104" t="str">
        <f t="shared" si="15"/>
        <v>Mire</v>
      </c>
    </row>
    <row r="111" spans="1:99" ht="13.5" customHeight="1">
      <c r="A111" s="83" t="s">
        <v>77</v>
      </c>
      <c r="B111" s="35" t="s">
        <v>66</v>
      </c>
      <c r="C111" s="35"/>
      <c r="D111" s="35"/>
      <c r="E111" s="35" t="s">
        <v>341</v>
      </c>
      <c r="F111" s="77" t="s">
        <v>445</v>
      </c>
      <c r="G111" s="96" t="s">
        <v>758</v>
      </c>
      <c r="H111" s="39">
        <v>46</v>
      </c>
      <c r="I111" s="77" t="s">
        <v>761</v>
      </c>
      <c r="J111" s="77" t="s">
        <v>78</v>
      </c>
      <c r="K111" s="77" t="s">
        <v>78</v>
      </c>
      <c r="L111" s="77" t="s">
        <v>565</v>
      </c>
      <c r="M111" s="77" t="s">
        <v>566</v>
      </c>
      <c r="N111" s="35" t="s">
        <v>608</v>
      </c>
      <c r="O111" s="35" t="s">
        <v>609</v>
      </c>
      <c r="P111" s="35" t="s">
        <v>598</v>
      </c>
      <c r="Q111" s="35" t="s">
        <v>599</v>
      </c>
      <c r="R111" s="35" t="s">
        <v>600</v>
      </c>
      <c r="S111" s="35"/>
      <c r="T111" s="35" t="s">
        <v>601</v>
      </c>
      <c r="U111" s="97">
        <f t="shared" si="19"/>
        <v>3</v>
      </c>
      <c r="V111" s="97">
        <f t="shared" si="16"/>
        <v>0</v>
      </c>
      <c r="W111" s="98">
        <v>1</v>
      </c>
      <c r="X111" s="98">
        <v>0</v>
      </c>
      <c r="Y111" s="99"/>
      <c r="Z111" s="99"/>
      <c r="AA111" s="99"/>
      <c r="AB111" s="100">
        <v>1</v>
      </c>
      <c r="AC111" s="100">
        <v>0</v>
      </c>
      <c r="AD111" s="100"/>
      <c r="AE111" s="100"/>
      <c r="AF111" s="100"/>
      <c r="AG111" s="100"/>
      <c r="AH111" s="186">
        <v>1</v>
      </c>
      <c r="AI111" s="186">
        <v>0</v>
      </c>
      <c r="AJ111" s="99">
        <v>1</v>
      </c>
      <c r="AK111" s="99">
        <v>0</v>
      </c>
      <c r="AL111" s="99"/>
      <c r="AM111" s="99"/>
      <c r="AN111" s="99">
        <v>1</v>
      </c>
      <c r="AO111" s="99">
        <v>0</v>
      </c>
      <c r="AP111" s="188">
        <v>2</v>
      </c>
      <c r="AQ111" s="188">
        <v>0</v>
      </c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>
        <v>1</v>
      </c>
      <c r="BM111" s="101">
        <v>0</v>
      </c>
      <c r="BN111" s="101">
        <v>2</v>
      </c>
      <c r="BO111" s="101">
        <v>0</v>
      </c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2"/>
      <c r="CC111" s="102"/>
      <c r="CD111" s="102"/>
      <c r="CE111" s="102"/>
      <c r="CF111" s="102"/>
      <c r="CG111" s="102"/>
      <c r="CH111" s="102">
        <v>1</v>
      </c>
      <c r="CI111" s="102">
        <v>0</v>
      </c>
      <c r="CJ111" s="102">
        <v>2</v>
      </c>
      <c r="CK111" s="102">
        <v>0</v>
      </c>
      <c r="CL111" s="102"/>
      <c r="CM111" s="102"/>
      <c r="CN111" s="79">
        <f t="shared" si="20"/>
        <v>3</v>
      </c>
      <c r="CO111" s="79">
        <f t="shared" si="20"/>
        <v>0</v>
      </c>
      <c r="CP111" s="79">
        <f t="shared" si="4"/>
        <v>3</v>
      </c>
      <c r="CQ111" s="79">
        <f t="shared" si="4"/>
        <v>0</v>
      </c>
      <c r="CR111" s="103" t="str">
        <f t="shared" si="12"/>
        <v>Mire</v>
      </c>
      <c r="CS111" s="103" t="str">
        <f t="shared" si="13"/>
        <v>Mire</v>
      </c>
      <c r="CT111" s="103" t="str">
        <f t="shared" si="14"/>
        <v>Mire</v>
      </c>
      <c r="CU111" s="104" t="str">
        <f t="shared" si="15"/>
        <v>Mire</v>
      </c>
    </row>
    <row r="112" spans="1:99" ht="13.5" customHeight="1">
      <c r="A112" s="83" t="s">
        <v>77</v>
      </c>
      <c r="B112" s="35" t="s">
        <v>66</v>
      </c>
      <c r="C112" s="35"/>
      <c r="D112" s="35"/>
      <c r="E112" s="35" t="s">
        <v>342</v>
      </c>
      <c r="F112" s="77" t="s">
        <v>445</v>
      </c>
      <c r="G112" s="96" t="s">
        <v>758</v>
      </c>
      <c r="H112" s="39">
        <v>46</v>
      </c>
      <c r="I112" s="77" t="s">
        <v>761</v>
      </c>
      <c r="J112" s="77" t="s">
        <v>78</v>
      </c>
      <c r="K112" s="77" t="s">
        <v>78</v>
      </c>
      <c r="L112" s="77" t="s">
        <v>565</v>
      </c>
      <c r="M112" s="77" t="s">
        <v>567</v>
      </c>
      <c r="N112" s="35" t="s">
        <v>608</v>
      </c>
      <c r="O112" s="35" t="s">
        <v>609</v>
      </c>
      <c r="P112" s="35" t="s">
        <v>598</v>
      </c>
      <c r="Q112" s="35" t="s">
        <v>67</v>
      </c>
      <c r="R112" s="35" t="s">
        <v>604</v>
      </c>
      <c r="S112" s="35" t="s">
        <v>612</v>
      </c>
      <c r="T112" s="35" t="s">
        <v>601</v>
      </c>
      <c r="U112" s="97">
        <f t="shared" si="19"/>
        <v>1</v>
      </c>
      <c r="V112" s="97">
        <f t="shared" si="16"/>
        <v>1</v>
      </c>
      <c r="W112" s="98"/>
      <c r="X112" s="98"/>
      <c r="Y112" s="99"/>
      <c r="Z112" s="99"/>
      <c r="AA112" s="99"/>
      <c r="AB112" s="100">
        <v>1</v>
      </c>
      <c r="AC112" s="100">
        <v>1</v>
      </c>
      <c r="AD112" s="100"/>
      <c r="AE112" s="100"/>
      <c r="AF112" s="100"/>
      <c r="AG112" s="100"/>
      <c r="AH112" s="186">
        <v>1</v>
      </c>
      <c r="AI112" s="186">
        <v>1</v>
      </c>
      <c r="AJ112" s="99"/>
      <c r="AK112" s="99"/>
      <c r="AL112" s="99"/>
      <c r="AM112" s="99"/>
      <c r="AN112" s="99"/>
      <c r="AO112" s="99"/>
      <c r="AP112" s="188">
        <v>0</v>
      </c>
      <c r="AQ112" s="188">
        <v>0</v>
      </c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>
        <v>1</v>
      </c>
      <c r="BM112" s="101">
        <v>1</v>
      </c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2"/>
      <c r="CC112" s="102"/>
      <c r="CD112" s="102"/>
      <c r="CE112" s="102"/>
      <c r="CF112" s="102"/>
      <c r="CG112" s="102"/>
      <c r="CH112" s="102"/>
      <c r="CI112" s="102"/>
      <c r="CJ112" s="102">
        <v>1</v>
      </c>
      <c r="CK112" s="102">
        <v>1</v>
      </c>
      <c r="CL112" s="102"/>
      <c r="CM112" s="102"/>
      <c r="CN112" s="79">
        <f t="shared" si="20"/>
        <v>1</v>
      </c>
      <c r="CO112" s="79">
        <f t="shared" si="20"/>
        <v>1</v>
      </c>
      <c r="CP112" s="79">
        <f t="shared" si="4"/>
        <v>1</v>
      </c>
      <c r="CQ112" s="79">
        <f t="shared" si="4"/>
        <v>1</v>
      </c>
      <c r="CR112" s="103" t="str">
        <f t="shared" si="12"/>
        <v>Mire</v>
      </c>
      <c r="CS112" s="103" t="str">
        <f t="shared" si="13"/>
        <v>Mire</v>
      </c>
      <c r="CT112" s="103" t="str">
        <f t="shared" si="14"/>
        <v>Mire</v>
      </c>
      <c r="CU112" s="104" t="str">
        <f t="shared" si="15"/>
        <v>Mire</v>
      </c>
    </row>
    <row r="113" spans="1:99" ht="13.5" customHeight="1">
      <c r="A113" s="83" t="s">
        <v>77</v>
      </c>
      <c r="B113" s="35" t="s">
        <v>66</v>
      </c>
      <c r="C113" s="35"/>
      <c r="D113" s="35"/>
      <c r="E113" s="35" t="s">
        <v>343</v>
      </c>
      <c r="F113" s="77" t="s">
        <v>445</v>
      </c>
      <c r="G113" s="96" t="s">
        <v>758</v>
      </c>
      <c r="H113" s="39">
        <v>46</v>
      </c>
      <c r="I113" s="77" t="s">
        <v>761</v>
      </c>
      <c r="J113" s="77" t="s">
        <v>78</v>
      </c>
      <c r="K113" s="77" t="s">
        <v>78</v>
      </c>
      <c r="L113" s="77" t="s">
        <v>565</v>
      </c>
      <c r="M113" s="77" t="s">
        <v>568</v>
      </c>
      <c r="N113" s="35" t="s">
        <v>608</v>
      </c>
      <c r="O113" s="35" t="s">
        <v>609</v>
      </c>
      <c r="P113" s="35" t="s">
        <v>598</v>
      </c>
      <c r="Q113" s="35" t="s">
        <v>67</v>
      </c>
      <c r="R113" s="35" t="s">
        <v>604</v>
      </c>
      <c r="S113" s="35" t="s">
        <v>612</v>
      </c>
      <c r="T113" s="35" t="s">
        <v>601</v>
      </c>
      <c r="U113" s="97">
        <f t="shared" si="19"/>
        <v>1</v>
      </c>
      <c r="V113" s="97">
        <f t="shared" si="16"/>
        <v>0</v>
      </c>
      <c r="W113" s="98"/>
      <c r="X113" s="98"/>
      <c r="Y113" s="99"/>
      <c r="Z113" s="99"/>
      <c r="AA113" s="99"/>
      <c r="AB113" s="100">
        <v>1</v>
      </c>
      <c r="AC113" s="100">
        <v>0</v>
      </c>
      <c r="AD113" s="100"/>
      <c r="AE113" s="100"/>
      <c r="AF113" s="100"/>
      <c r="AG113" s="100"/>
      <c r="AH113" s="186">
        <v>1</v>
      </c>
      <c r="AI113" s="186">
        <v>0</v>
      </c>
      <c r="AJ113" s="99"/>
      <c r="AK113" s="99"/>
      <c r="AL113" s="99"/>
      <c r="AM113" s="99"/>
      <c r="AN113" s="99"/>
      <c r="AO113" s="99"/>
      <c r="AP113" s="188">
        <v>0</v>
      </c>
      <c r="AQ113" s="188">
        <v>0</v>
      </c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>
        <v>1</v>
      </c>
      <c r="BI113" s="101">
        <v>0</v>
      </c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2"/>
      <c r="CC113" s="102"/>
      <c r="CD113" s="102"/>
      <c r="CE113" s="102"/>
      <c r="CF113" s="102">
        <v>1</v>
      </c>
      <c r="CG113" s="102">
        <v>0</v>
      </c>
      <c r="CH113" s="102"/>
      <c r="CI113" s="102"/>
      <c r="CJ113" s="102"/>
      <c r="CK113" s="102"/>
      <c r="CL113" s="102"/>
      <c r="CM113" s="102"/>
      <c r="CN113" s="79">
        <f t="shared" si="20"/>
        <v>1</v>
      </c>
      <c r="CO113" s="79">
        <f t="shared" si="20"/>
        <v>0</v>
      </c>
      <c r="CP113" s="79">
        <f t="shared" si="4"/>
        <v>1</v>
      </c>
      <c r="CQ113" s="79">
        <f t="shared" si="4"/>
        <v>0</v>
      </c>
      <c r="CR113" s="103" t="str">
        <f t="shared" si="12"/>
        <v>Mire</v>
      </c>
      <c r="CS113" s="103" t="str">
        <f t="shared" si="13"/>
        <v>Mire</v>
      </c>
      <c r="CT113" s="103" t="str">
        <f t="shared" si="14"/>
        <v>Mire</v>
      </c>
      <c r="CU113" s="104" t="str">
        <f t="shared" si="15"/>
        <v>Mire</v>
      </c>
    </row>
    <row r="114" spans="1:99" ht="13.5" customHeight="1">
      <c r="A114" s="83" t="s">
        <v>77</v>
      </c>
      <c r="B114" s="35" t="s">
        <v>66</v>
      </c>
      <c r="C114" s="35"/>
      <c r="D114" s="35"/>
      <c r="E114" s="35" t="s">
        <v>344</v>
      </c>
      <c r="F114" s="77" t="s">
        <v>445</v>
      </c>
      <c r="G114" s="96" t="s">
        <v>758</v>
      </c>
      <c r="H114" s="39">
        <v>46</v>
      </c>
      <c r="I114" s="77" t="s">
        <v>761</v>
      </c>
      <c r="J114" s="77" t="s">
        <v>78</v>
      </c>
      <c r="K114" s="77" t="s">
        <v>78</v>
      </c>
      <c r="L114" s="77" t="s">
        <v>565</v>
      </c>
      <c r="M114" s="77" t="s">
        <v>569</v>
      </c>
      <c r="N114" s="35" t="s">
        <v>608</v>
      </c>
      <c r="O114" s="35" t="s">
        <v>609</v>
      </c>
      <c r="P114" s="35" t="s">
        <v>598</v>
      </c>
      <c r="Q114" s="35" t="s">
        <v>599</v>
      </c>
      <c r="R114" s="35" t="s">
        <v>604</v>
      </c>
      <c r="S114" s="35" t="s">
        <v>612</v>
      </c>
      <c r="T114" s="35" t="s">
        <v>601</v>
      </c>
      <c r="U114" s="97">
        <f t="shared" si="19"/>
        <v>3</v>
      </c>
      <c r="V114" s="97">
        <f t="shared" si="16"/>
        <v>0</v>
      </c>
      <c r="W114" s="98"/>
      <c r="X114" s="98"/>
      <c r="Y114" s="99"/>
      <c r="Z114" s="99"/>
      <c r="AA114" s="99"/>
      <c r="AB114" s="100">
        <v>1</v>
      </c>
      <c r="AC114" s="100">
        <v>0</v>
      </c>
      <c r="AD114" s="100"/>
      <c r="AE114" s="100"/>
      <c r="AF114" s="100"/>
      <c r="AG114" s="100"/>
      <c r="AH114" s="186">
        <v>1</v>
      </c>
      <c r="AI114" s="186">
        <v>0</v>
      </c>
      <c r="AJ114" s="99">
        <v>1</v>
      </c>
      <c r="AK114" s="99">
        <v>0</v>
      </c>
      <c r="AL114" s="99"/>
      <c r="AM114" s="99"/>
      <c r="AN114" s="99">
        <v>1</v>
      </c>
      <c r="AO114" s="99">
        <v>0</v>
      </c>
      <c r="AP114" s="188">
        <v>2</v>
      </c>
      <c r="AQ114" s="188">
        <v>0</v>
      </c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>
        <v>1</v>
      </c>
      <c r="BK114" s="101">
        <v>0</v>
      </c>
      <c r="BL114" s="101"/>
      <c r="BM114" s="101"/>
      <c r="BN114" s="101">
        <v>1</v>
      </c>
      <c r="BO114" s="101">
        <v>0</v>
      </c>
      <c r="BP114" s="101"/>
      <c r="BQ114" s="101"/>
      <c r="BR114" s="101"/>
      <c r="BS114" s="101"/>
      <c r="BT114" s="101">
        <v>1</v>
      </c>
      <c r="BU114" s="101">
        <v>0</v>
      </c>
      <c r="BV114" s="101"/>
      <c r="BW114" s="101"/>
      <c r="BX114" s="101"/>
      <c r="BY114" s="101"/>
      <c r="BZ114" s="101"/>
      <c r="CA114" s="101"/>
      <c r="CB114" s="102"/>
      <c r="CC114" s="102"/>
      <c r="CD114" s="102"/>
      <c r="CE114" s="102"/>
      <c r="CF114" s="102"/>
      <c r="CG114" s="102"/>
      <c r="CH114" s="102">
        <v>1</v>
      </c>
      <c r="CI114" s="102">
        <v>0</v>
      </c>
      <c r="CJ114" s="102">
        <v>1</v>
      </c>
      <c r="CK114" s="102">
        <v>0</v>
      </c>
      <c r="CL114" s="102">
        <v>1</v>
      </c>
      <c r="CM114" s="102">
        <v>0</v>
      </c>
      <c r="CN114" s="79">
        <f t="shared" si="20"/>
        <v>3</v>
      </c>
      <c r="CO114" s="79">
        <f t="shared" si="20"/>
        <v>0</v>
      </c>
      <c r="CP114" s="79">
        <f t="shared" si="4"/>
        <v>3</v>
      </c>
      <c r="CQ114" s="79">
        <f t="shared" si="4"/>
        <v>0</v>
      </c>
      <c r="CR114" s="103" t="str">
        <f t="shared" si="12"/>
        <v>Mire</v>
      </c>
      <c r="CS114" s="103" t="str">
        <f t="shared" si="13"/>
        <v>Mire</v>
      </c>
      <c r="CT114" s="103" t="str">
        <f t="shared" si="14"/>
        <v>Mire</v>
      </c>
      <c r="CU114" s="104" t="str">
        <f t="shared" si="15"/>
        <v>Mire</v>
      </c>
    </row>
    <row r="115" spans="1:99" ht="13.5" customHeight="1">
      <c r="A115" s="83" t="s">
        <v>77</v>
      </c>
      <c r="B115" s="35" t="s">
        <v>66</v>
      </c>
      <c r="C115" s="35"/>
      <c r="D115" s="35"/>
      <c r="E115" s="35" t="s">
        <v>345</v>
      </c>
      <c r="F115" s="77" t="s">
        <v>446</v>
      </c>
      <c r="G115" s="96" t="s">
        <v>758</v>
      </c>
      <c r="H115" s="39">
        <v>59</v>
      </c>
      <c r="I115" s="77" t="s">
        <v>759</v>
      </c>
      <c r="J115" s="77" t="s">
        <v>78</v>
      </c>
      <c r="K115" s="77" t="s">
        <v>78</v>
      </c>
      <c r="L115" s="77" t="s">
        <v>570</v>
      </c>
      <c r="M115" s="77" t="s">
        <v>571</v>
      </c>
      <c r="N115" s="35" t="s">
        <v>608</v>
      </c>
      <c r="O115" s="35" t="s">
        <v>609</v>
      </c>
      <c r="P115" s="35" t="s">
        <v>598</v>
      </c>
      <c r="Q115" s="35" t="s">
        <v>605</v>
      </c>
      <c r="R115" s="35" t="s">
        <v>614</v>
      </c>
      <c r="S115" s="35"/>
      <c r="T115" s="35" t="s">
        <v>601</v>
      </c>
      <c r="U115" s="97">
        <f t="shared" si="19"/>
        <v>12</v>
      </c>
      <c r="V115" s="97">
        <f t="shared" si="16"/>
        <v>8</v>
      </c>
      <c r="W115" s="98"/>
      <c r="X115" s="98"/>
      <c r="Y115" s="99"/>
      <c r="Z115" s="99"/>
      <c r="AA115" s="99"/>
      <c r="AB115" s="100"/>
      <c r="AC115" s="100"/>
      <c r="AD115" s="100"/>
      <c r="AE115" s="100"/>
      <c r="AF115" s="100">
        <v>2</v>
      </c>
      <c r="AG115" s="100">
        <v>2</v>
      </c>
      <c r="AH115" s="186">
        <v>2</v>
      </c>
      <c r="AI115" s="186">
        <v>2</v>
      </c>
      <c r="AJ115" s="99"/>
      <c r="AK115" s="99"/>
      <c r="AL115" s="99"/>
      <c r="AM115" s="99"/>
      <c r="AN115" s="99">
        <v>10</v>
      </c>
      <c r="AO115" s="99">
        <v>6</v>
      </c>
      <c r="AP115" s="188">
        <v>10</v>
      </c>
      <c r="AQ115" s="188">
        <v>6</v>
      </c>
      <c r="AR115" s="101"/>
      <c r="AS115" s="101"/>
      <c r="AT115" s="101"/>
      <c r="AU115" s="101"/>
      <c r="AV115" s="101"/>
      <c r="AW115" s="101"/>
      <c r="AX115" s="101">
        <v>2</v>
      </c>
      <c r="AY115" s="101">
        <v>1</v>
      </c>
      <c r="AZ115" s="101"/>
      <c r="BA115" s="101"/>
      <c r="BB115" s="101">
        <v>2</v>
      </c>
      <c r="BC115" s="101">
        <v>2</v>
      </c>
      <c r="BD115" s="101"/>
      <c r="BE115" s="101"/>
      <c r="BF115" s="101">
        <v>3</v>
      </c>
      <c r="BG115" s="101">
        <v>3</v>
      </c>
      <c r="BH115" s="101">
        <v>2</v>
      </c>
      <c r="BI115" s="101">
        <v>2</v>
      </c>
      <c r="BJ115" s="101">
        <v>1</v>
      </c>
      <c r="BK115" s="101">
        <v>0</v>
      </c>
      <c r="BL115" s="101"/>
      <c r="BM115" s="101"/>
      <c r="BN115" s="101"/>
      <c r="BO115" s="101"/>
      <c r="BP115" s="101"/>
      <c r="BQ115" s="101"/>
      <c r="BR115" s="101">
        <v>2</v>
      </c>
      <c r="BS115" s="101">
        <v>0</v>
      </c>
      <c r="BT115" s="101"/>
      <c r="BU115" s="101"/>
      <c r="BV115" s="101"/>
      <c r="BW115" s="101"/>
      <c r="BX115" s="101"/>
      <c r="BY115" s="101"/>
      <c r="BZ115" s="101"/>
      <c r="CA115" s="101"/>
      <c r="CB115" s="102">
        <v>4</v>
      </c>
      <c r="CC115" s="102">
        <v>3</v>
      </c>
      <c r="CD115" s="102"/>
      <c r="CE115" s="102"/>
      <c r="CF115" s="102">
        <v>2</v>
      </c>
      <c r="CG115" s="102">
        <v>2</v>
      </c>
      <c r="CH115" s="102">
        <v>4</v>
      </c>
      <c r="CI115" s="102">
        <v>3</v>
      </c>
      <c r="CJ115" s="102"/>
      <c r="CK115" s="102"/>
      <c r="CL115" s="102">
        <v>2</v>
      </c>
      <c r="CM115" s="102">
        <v>0</v>
      </c>
      <c r="CN115" s="79">
        <f t="shared" si="20"/>
        <v>12</v>
      </c>
      <c r="CO115" s="79">
        <f t="shared" si="20"/>
        <v>8</v>
      </c>
      <c r="CP115" s="79">
        <f t="shared" si="4"/>
        <v>12</v>
      </c>
      <c r="CQ115" s="79">
        <f t="shared" si="4"/>
        <v>8</v>
      </c>
      <c r="CR115" s="103" t="str">
        <f t="shared" si="12"/>
        <v>Mire</v>
      </c>
      <c r="CS115" s="103" t="str">
        <f t="shared" si="13"/>
        <v>Mire</v>
      </c>
      <c r="CT115" s="103" t="str">
        <f t="shared" si="14"/>
        <v>Mire</v>
      </c>
      <c r="CU115" s="104" t="str">
        <f t="shared" si="15"/>
        <v>Mire</v>
      </c>
    </row>
    <row r="116" spans="1:99" ht="13.5" customHeight="1">
      <c r="A116" s="83" t="s">
        <v>77</v>
      </c>
      <c r="B116" s="35" t="s">
        <v>66</v>
      </c>
      <c r="C116" s="35"/>
      <c r="D116" s="35"/>
      <c r="E116" s="35" t="s">
        <v>346</v>
      </c>
      <c r="F116" s="77" t="s">
        <v>446</v>
      </c>
      <c r="G116" s="96" t="s">
        <v>758</v>
      </c>
      <c r="H116" s="39">
        <v>59</v>
      </c>
      <c r="I116" s="77" t="s">
        <v>759</v>
      </c>
      <c r="J116" s="77" t="s">
        <v>78</v>
      </c>
      <c r="K116" s="77" t="s">
        <v>78</v>
      </c>
      <c r="L116" s="77" t="s">
        <v>570</v>
      </c>
      <c r="M116" s="77" t="s">
        <v>572</v>
      </c>
      <c r="N116" s="35" t="s">
        <v>608</v>
      </c>
      <c r="O116" s="35" t="s">
        <v>609</v>
      </c>
      <c r="P116" s="35" t="s">
        <v>598</v>
      </c>
      <c r="Q116" s="35" t="s">
        <v>67</v>
      </c>
      <c r="R116" s="35" t="s">
        <v>604</v>
      </c>
      <c r="S116" s="35" t="s">
        <v>615</v>
      </c>
      <c r="T116" s="35" t="s">
        <v>601</v>
      </c>
      <c r="U116" s="97">
        <f t="shared" si="19"/>
        <v>4</v>
      </c>
      <c r="V116" s="97">
        <f t="shared" si="16"/>
        <v>3</v>
      </c>
      <c r="W116" s="98"/>
      <c r="X116" s="98"/>
      <c r="Y116" s="99"/>
      <c r="Z116" s="99"/>
      <c r="AA116" s="99"/>
      <c r="AB116" s="100"/>
      <c r="AC116" s="100"/>
      <c r="AD116" s="100">
        <v>2</v>
      </c>
      <c r="AE116" s="100">
        <v>1</v>
      </c>
      <c r="AF116" s="100">
        <v>2</v>
      </c>
      <c r="AG116" s="100">
        <v>2</v>
      </c>
      <c r="AH116" s="186">
        <v>4</v>
      </c>
      <c r="AI116" s="186">
        <v>3</v>
      </c>
      <c r="AJ116" s="99"/>
      <c r="AK116" s="99"/>
      <c r="AL116" s="99"/>
      <c r="AM116" s="99"/>
      <c r="AN116" s="99"/>
      <c r="AO116" s="99"/>
      <c r="AP116" s="188">
        <v>0</v>
      </c>
      <c r="AQ116" s="188">
        <v>0</v>
      </c>
      <c r="AR116" s="101"/>
      <c r="AS116" s="101"/>
      <c r="AT116" s="101"/>
      <c r="AU116" s="101"/>
      <c r="AV116" s="101">
        <v>1</v>
      </c>
      <c r="AW116" s="101">
        <v>1</v>
      </c>
      <c r="AX116" s="101"/>
      <c r="AY116" s="101"/>
      <c r="AZ116" s="101"/>
      <c r="BA116" s="101"/>
      <c r="BB116" s="101"/>
      <c r="BC116" s="101"/>
      <c r="BD116" s="101">
        <v>1</v>
      </c>
      <c r="BE116" s="101">
        <v>1</v>
      </c>
      <c r="BF116" s="101"/>
      <c r="BG116" s="101"/>
      <c r="BH116" s="101"/>
      <c r="BI116" s="101"/>
      <c r="BJ116" s="101"/>
      <c r="BK116" s="101"/>
      <c r="BL116" s="101">
        <v>1</v>
      </c>
      <c r="BM116" s="101">
        <v>1</v>
      </c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>
        <v>1</v>
      </c>
      <c r="BY116" s="101">
        <v>0</v>
      </c>
      <c r="BZ116" s="101"/>
      <c r="CA116" s="101"/>
      <c r="CB116" s="102">
        <v>1</v>
      </c>
      <c r="CC116" s="102">
        <v>1</v>
      </c>
      <c r="CD116" s="102"/>
      <c r="CE116" s="102"/>
      <c r="CF116" s="102"/>
      <c r="CG116" s="102"/>
      <c r="CH116" s="102"/>
      <c r="CI116" s="102"/>
      <c r="CJ116" s="102">
        <v>1</v>
      </c>
      <c r="CK116" s="102">
        <v>1</v>
      </c>
      <c r="CL116" s="102">
        <v>2</v>
      </c>
      <c r="CM116" s="102">
        <v>1</v>
      </c>
      <c r="CN116" s="79">
        <f t="shared" si="20"/>
        <v>4</v>
      </c>
      <c r="CO116" s="79">
        <f t="shared" si="20"/>
        <v>3</v>
      </c>
      <c r="CP116" s="79">
        <f t="shared" si="4"/>
        <v>4</v>
      </c>
      <c r="CQ116" s="79">
        <f t="shared" si="4"/>
        <v>3</v>
      </c>
      <c r="CR116" s="103" t="str">
        <f t="shared" si="12"/>
        <v>Mire</v>
      </c>
      <c r="CS116" s="103" t="str">
        <f t="shared" si="13"/>
        <v>Mire</v>
      </c>
      <c r="CT116" s="103" t="str">
        <f t="shared" si="14"/>
        <v>Mire</v>
      </c>
      <c r="CU116" s="104" t="str">
        <f t="shared" si="15"/>
        <v>Mire</v>
      </c>
    </row>
    <row r="117" spans="1:99" ht="13.5" customHeight="1">
      <c r="A117" s="83" t="s">
        <v>77</v>
      </c>
      <c r="B117" s="35" t="s">
        <v>66</v>
      </c>
      <c r="C117" s="35"/>
      <c r="D117" s="35"/>
      <c r="E117" s="35" t="s">
        <v>347</v>
      </c>
      <c r="F117" s="77" t="s">
        <v>447</v>
      </c>
      <c r="G117" s="96" t="s">
        <v>758</v>
      </c>
      <c r="H117" s="39">
        <v>56</v>
      </c>
      <c r="I117" s="77" t="s">
        <v>759</v>
      </c>
      <c r="J117" s="77" t="s">
        <v>78</v>
      </c>
      <c r="K117" s="77" t="s">
        <v>78</v>
      </c>
      <c r="L117" s="77" t="s">
        <v>570</v>
      </c>
      <c r="M117" s="77" t="s">
        <v>573</v>
      </c>
      <c r="N117" s="35" t="s">
        <v>608</v>
      </c>
      <c r="O117" s="35" t="s">
        <v>609</v>
      </c>
      <c r="P117" s="35" t="s">
        <v>598</v>
      </c>
      <c r="Q117" s="35" t="s">
        <v>599</v>
      </c>
      <c r="R117" s="35" t="s">
        <v>600</v>
      </c>
      <c r="S117" s="35"/>
      <c r="T117" s="35" t="s">
        <v>601</v>
      </c>
      <c r="U117" s="97">
        <f t="shared" si="19"/>
        <v>11</v>
      </c>
      <c r="V117" s="97">
        <f t="shared" si="16"/>
        <v>5</v>
      </c>
      <c r="W117" s="98">
        <v>1</v>
      </c>
      <c r="X117" s="98">
        <v>0</v>
      </c>
      <c r="Y117" s="99"/>
      <c r="Z117" s="99"/>
      <c r="AA117" s="99"/>
      <c r="AB117" s="100"/>
      <c r="AC117" s="100"/>
      <c r="AD117" s="100"/>
      <c r="AE117" s="100"/>
      <c r="AF117" s="100">
        <v>5</v>
      </c>
      <c r="AG117" s="100">
        <v>3</v>
      </c>
      <c r="AH117" s="186">
        <v>5</v>
      </c>
      <c r="AI117" s="186">
        <v>3</v>
      </c>
      <c r="AJ117" s="99"/>
      <c r="AK117" s="99"/>
      <c r="AL117" s="99">
        <v>1</v>
      </c>
      <c r="AM117" s="99">
        <v>0</v>
      </c>
      <c r="AN117" s="99">
        <v>5</v>
      </c>
      <c r="AO117" s="99">
        <v>2</v>
      </c>
      <c r="AP117" s="188">
        <v>6</v>
      </c>
      <c r="AQ117" s="188">
        <v>2</v>
      </c>
      <c r="AR117" s="101"/>
      <c r="AS117" s="101"/>
      <c r="AT117" s="101"/>
      <c r="AU117" s="101"/>
      <c r="AV117" s="101"/>
      <c r="AW117" s="101"/>
      <c r="AX117" s="101"/>
      <c r="AY117" s="101"/>
      <c r="AZ117" s="101">
        <v>2</v>
      </c>
      <c r="BA117" s="101">
        <v>2</v>
      </c>
      <c r="BB117" s="101">
        <v>3</v>
      </c>
      <c r="BC117" s="101">
        <v>2</v>
      </c>
      <c r="BD117" s="101">
        <v>1</v>
      </c>
      <c r="BE117" s="101">
        <v>1</v>
      </c>
      <c r="BF117" s="101"/>
      <c r="BG117" s="101"/>
      <c r="BH117" s="101"/>
      <c r="BI117" s="101"/>
      <c r="BJ117" s="101"/>
      <c r="BK117" s="101"/>
      <c r="BL117" s="101"/>
      <c r="BM117" s="101"/>
      <c r="BN117" s="101">
        <v>1</v>
      </c>
      <c r="BO117" s="101">
        <v>0</v>
      </c>
      <c r="BP117" s="101">
        <v>1</v>
      </c>
      <c r="BQ117" s="101">
        <v>0</v>
      </c>
      <c r="BR117" s="101"/>
      <c r="BS117" s="101"/>
      <c r="BT117" s="101"/>
      <c r="BU117" s="101"/>
      <c r="BV117" s="101">
        <v>1</v>
      </c>
      <c r="BW117" s="101">
        <v>0</v>
      </c>
      <c r="BX117" s="101">
        <v>1</v>
      </c>
      <c r="BY117" s="101">
        <v>0</v>
      </c>
      <c r="BZ117" s="101">
        <v>1</v>
      </c>
      <c r="CA117" s="101">
        <v>0</v>
      </c>
      <c r="CB117" s="102">
        <v>2</v>
      </c>
      <c r="CC117" s="102">
        <v>2</v>
      </c>
      <c r="CD117" s="102">
        <v>4</v>
      </c>
      <c r="CE117" s="102">
        <v>2</v>
      </c>
      <c r="CF117" s="102">
        <v>1</v>
      </c>
      <c r="CG117" s="102">
        <v>1</v>
      </c>
      <c r="CH117" s="102">
        <v>1</v>
      </c>
      <c r="CI117" s="102">
        <v>0</v>
      </c>
      <c r="CJ117" s="102"/>
      <c r="CK117" s="102"/>
      <c r="CL117" s="102">
        <v>3</v>
      </c>
      <c r="CM117" s="102">
        <v>0</v>
      </c>
      <c r="CN117" s="79">
        <f t="shared" si="20"/>
        <v>11</v>
      </c>
      <c r="CO117" s="79">
        <f t="shared" si="20"/>
        <v>5</v>
      </c>
      <c r="CP117" s="79">
        <f t="shared" si="4"/>
        <v>11</v>
      </c>
      <c r="CQ117" s="79">
        <f t="shared" si="4"/>
        <v>5</v>
      </c>
      <c r="CR117" s="103" t="str">
        <f t="shared" si="12"/>
        <v>Mire</v>
      </c>
      <c r="CS117" s="103" t="str">
        <f t="shared" si="13"/>
        <v>Mire</v>
      </c>
      <c r="CT117" s="103" t="str">
        <f t="shared" si="14"/>
        <v>Mire</v>
      </c>
      <c r="CU117" s="104" t="str">
        <f t="shared" si="15"/>
        <v>Mire</v>
      </c>
    </row>
    <row r="118" spans="1:99" ht="13.5" customHeight="1">
      <c r="A118" s="83" t="s">
        <v>77</v>
      </c>
      <c r="B118" s="35" t="s">
        <v>66</v>
      </c>
      <c r="C118" s="35"/>
      <c r="D118" s="35"/>
      <c r="E118" s="35" t="s">
        <v>348</v>
      </c>
      <c r="F118" s="77" t="s">
        <v>448</v>
      </c>
      <c r="G118" s="96" t="s">
        <v>758</v>
      </c>
      <c r="H118" s="39">
        <v>39</v>
      </c>
      <c r="I118" s="77" t="s">
        <v>759</v>
      </c>
      <c r="J118" s="77" t="s">
        <v>78</v>
      </c>
      <c r="K118" s="77" t="s">
        <v>78</v>
      </c>
      <c r="L118" s="77" t="s">
        <v>570</v>
      </c>
      <c r="M118" s="77" t="s">
        <v>570</v>
      </c>
      <c r="N118" s="35" t="s">
        <v>608</v>
      </c>
      <c r="O118" s="35" t="s">
        <v>609</v>
      </c>
      <c r="P118" s="35" t="s">
        <v>598</v>
      </c>
      <c r="Q118" s="35" t="s">
        <v>605</v>
      </c>
      <c r="R118" s="35" t="s">
        <v>614</v>
      </c>
      <c r="S118" s="35"/>
      <c r="T118" s="35" t="s">
        <v>601</v>
      </c>
      <c r="U118" s="97">
        <f t="shared" si="19"/>
        <v>19</v>
      </c>
      <c r="V118" s="97">
        <f t="shared" si="16"/>
        <v>13</v>
      </c>
      <c r="W118" s="98"/>
      <c r="X118" s="98"/>
      <c r="Y118" s="99"/>
      <c r="Z118" s="99"/>
      <c r="AA118" s="99"/>
      <c r="AB118" s="100"/>
      <c r="AC118" s="100"/>
      <c r="AD118" s="100">
        <v>2</v>
      </c>
      <c r="AE118" s="100">
        <v>1</v>
      </c>
      <c r="AF118" s="100">
        <v>5</v>
      </c>
      <c r="AG118" s="100">
        <v>3</v>
      </c>
      <c r="AH118" s="186">
        <v>7</v>
      </c>
      <c r="AI118" s="186">
        <v>4</v>
      </c>
      <c r="AJ118" s="99">
        <v>1</v>
      </c>
      <c r="AK118" s="99">
        <v>0</v>
      </c>
      <c r="AL118" s="99"/>
      <c r="AM118" s="99"/>
      <c r="AN118" s="99">
        <v>11</v>
      </c>
      <c r="AO118" s="99">
        <v>9</v>
      </c>
      <c r="AP118" s="188">
        <v>12</v>
      </c>
      <c r="AQ118" s="188">
        <v>9</v>
      </c>
      <c r="AR118" s="101"/>
      <c r="AS118" s="101"/>
      <c r="AT118" s="101"/>
      <c r="AU118" s="101"/>
      <c r="AV118" s="101">
        <v>1</v>
      </c>
      <c r="AW118" s="101">
        <v>0</v>
      </c>
      <c r="AX118" s="101">
        <v>2</v>
      </c>
      <c r="AY118" s="101">
        <v>2</v>
      </c>
      <c r="AZ118" s="101">
        <v>1</v>
      </c>
      <c r="BA118" s="101">
        <v>1</v>
      </c>
      <c r="BB118" s="101">
        <v>1</v>
      </c>
      <c r="BC118" s="101">
        <v>1</v>
      </c>
      <c r="BD118" s="101">
        <v>1</v>
      </c>
      <c r="BE118" s="101">
        <v>1</v>
      </c>
      <c r="BF118" s="101">
        <v>4</v>
      </c>
      <c r="BG118" s="101">
        <v>4</v>
      </c>
      <c r="BH118" s="101">
        <v>1</v>
      </c>
      <c r="BI118" s="101">
        <v>1</v>
      </c>
      <c r="BJ118" s="101">
        <v>4</v>
      </c>
      <c r="BK118" s="101">
        <v>2</v>
      </c>
      <c r="BL118" s="101">
        <v>1</v>
      </c>
      <c r="BM118" s="101">
        <v>0</v>
      </c>
      <c r="BN118" s="101"/>
      <c r="BO118" s="101"/>
      <c r="BP118" s="101">
        <v>1</v>
      </c>
      <c r="BQ118" s="101">
        <v>1</v>
      </c>
      <c r="BR118" s="101"/>
      <c r="BS118" s="101"/>
      <c r="BT118" s="101"/>
      <c r="BU118" s="101"/>
      <c r="BV118" s="101"/>
      <c r="BW118" s="101"/>
      <c r="BX118" s="101">
        <v>1</v>
      </c>
      <c r="BY118" s="101">
        <v>0</v>
      </c>
      <c r="BZ118" s="101">
        <v>1</v>
      </c>
      <c r="CA118" s="101">
        <v>0</v>
      </c>
      <c r="CB118" s="102">
        <v>3</v>
      </c>
      <c r="CC118" s="102">
        <v>2</v>
      </c>
      <c r="CD118" s="102">
        <v>3</v>
      </c>
      <c r="CE118" s="102">
        <v>3</v>
      </c>
      <c r="CF118" s="102">
        <v>6</v>
      </c>
      <c r="CG118" s="102">
        <v>4</v>
      </c>
      <c r="CH118" s="102">
        <v>2</v>
      </c>
      <c r="CI118" s="102">
        <v>2</v>
      </c>
      <c r="CJ118" s="102">
        <v>2</v>
      </c>
      <c r="CK118" s="102">
        <v>1</v>
      </c>
      <c r="CL118" s="102">
        <v>3</v>
      </c>
      <c r="CM118" s="102">
        <v>1</v>
      </c>
      <c r="CN118" s="79">
        <f t="shared" si="20"/>
        <v>19</v>
      </c>
      <c r="CO118" s="79">
        <f t="shared" si="20"/>
        <v>13</v>
      </c>
      <c r="CP118" s="79">
        <f aca="true" t="shared" si="21" ref="CP118:CQ150">SUM(CB118,CD118,CF118,CH118,CJ118,CL118)</f>
        <v>19</v>
      </c>
      <c r="CQ118" s="79">
        <f t="shared" si="21"/>
        <v>13</v>
      </c>
      <c r="CR118" s="103" t="str">
        <f t="shared" si="12"/>
        <v>Mire</v>
      </c>
      <c r="CS118" s="103" t="str">
        <f t="shared" si="13"/>
        <v>Mire</v>
      </c>
      <c r="CT118" s="103" t="str">
        <f t="shared" si="14"/>
        <v>Mire</v>
      </c>
      <c r="CU118" s="104" t="str">
        <f t="shared" si="15"/>
        <v>Mire</v>
      </c>
    </row>
    <row r="119" spans="1:99" ht="13.5" customHeight="1">
      <c r="A119" s="83" t="s">
        <v>77</v>
      </c>
      <c r="B119" s="35" t="s">
        <v>66</v>
      </c>
      <c r="C119" s="35"/>
      <c r="D119" s="35"/>
      <c r="E119" s="35" t="s">
        <v>349</v>
      </c>
      <c r="F119" s="77" t="s">
        <v>448</v>
      </c>
      <c r="G119" s="96" t="s">
        <v>758</v>
      </c>
      <c r="H119" s="39">
        <v>39</v>
      </c>
      <c r="I119" s="77" t="s">
        <v>759</v>
      </c>
      <c r="J119" s="77" t="s">
        <v>78</v>
      </c>
      <c r="K119" s="77" t="s">
        <v>78</v>
      </c>
      <c r="L119" s="77" t="s">
        <v>570</v>
      </c>
      <c r="M119" s="77" t="s">
        <v>574</v>
      </c>
      <c r="N119" s="35" t="s">
        <v>608</v>
      </c>
      <c r="O119" s="35" t="s">
        <v>609</v>
      </c>
      <c r="P119" s="35" t="s">
        <v>598</v>
      </c>
      <c r="Q119" s="35" t="s">
        <v>67</v>
      </c>
      <c r="R119" s="35" t="s">
        <v>604</v>
      </c>
      <c r="S119" s="35" t="s">
        <v>348</v>
      </c>
      <c r="T119" s="35" t="s">
        <v>601</v>
      </c>
      <c r="U119" s="97">
        <f t="shared" si="19"/>
        <v>2</v>
      </c>
      <c r="V119" s="97">
        <f t="shared" si="16"/>
        <v>1</v>
      </c>
      <c r="W119" s="98"/>
      <c r="X119" s="98"/>
      <c r="Y119" s="99"/>
      <c r="Z119" s="99"/>
      <c r="AA119" s="99"/>
      <c r="AB119" s="100"/>
      <c r="AC119" s="100"/>
      <c r="AD119" s="100">
        <v>2</v>
      </c>
      <c r="AE119" s="100">
        <v>1</v>
      </c>
      <c r="AF119" s="100"/>
      <c r="AG119" s="100"/>
      <c r="AH119" s="186">
        <v>2</v>
      </c>
      <c r="AI119" s="186">
        <v>1</v>
      </c>
      <c r="AJ119" s="99"/>
      <c r="AK119" s="99"/>
      <c r="AL119" s="99"/>
      <c r="AM119" s="99"/>
      <c r="AN119" s="99"/>
      <c r="AO119" s="99"/>
      <c r="AP119" s="188">
        <v>0</v>
      </c>
      <c r="AQ119" s="188">
        <v>0</v>
      </c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>
        <v>1</v>
      </c>
      <c r="BM119" s="101">
        <v>1</v>
      </c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>
        <v>1</v>
      </c>
      <c r="BY119" s="101">
        <v>0</v>
      </c>
      <c r="BZ119" s="101"/>
      <c r="CA119" s="101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>
        <v>2</v>
      </c>
      <c r="CM119" s="102">
        <v>1</v>
      </c>
      <c r="CN119" s="79">
        <f t="shared" si="20"/>
        <v>2</v>
      </c>
      <c r="CO119" s="79">
        <f t="shared" si="20"/>
        <v>1</v>
      </c>
      <c r="CP119" s="79">
        <f t="shared" si="21"/>
        <v>2</v>
      </c>
      <c r="CQ119" s="79">
        <f t="shared" si="21"/>
        <v>1</v>
      </c>
      <c r="CR119" s="103" t="str">
        <f t="shared" si="12"/>
        <v>Mire</v>
      </c>
      <c r="CS119" s="103" t="str">
        <f t="shared" si="13"/>
        <v>Mire</v>
      </c>
      <c r="CT119" s="103" t="str">
        <f t="shared" si="14"/>
        <v>Mire</v>
      </c>
      <c r="CU119" s="104" t="str">
        <f t="shared" si="15"/>
        <v>Mire</v>
      </c>
    </row>
    <row r="120" spans="1:99" ht="13.5" customHeight="1">
      <c r="A120" s="83" t="s">
        <v>77</v>
      </c>
      <c r="B120" s="35" t="s">
        <v>66</v>
      </c>
      <c r="C120" s="35"/>
      <c r="D120" s="35"/>
      <c r="E120" s="35" t="s">
        <v>350</v>
      </c>
      <c r="F120" s="77" t="s">
        <v>449</v>
      </c>
      <c r="G120" s="96" t="s">
        <v>758</v>
      </c>
      <c r="H120" s="39">
        <v>56</v>
      </c>
      <c r="I120" s="77" t="s">
        <v>759</v>
      </c>
      <c r="J120" s="77" t="s">
        <v>78</v>
      </c>
      <c r="K120" s="77" t="s">
        <v>78</v>
      </c>
      <c r="L120" s="77" t="s">
        <v>575</v>
      </c>
      <c r="M120" s="77" t="s">
        <v>576</v>
      </c>
      <c r="N120" s="35" t="s">
        <v>608</v>
      </c>
      <c r="O120" s="35" t="s">
        <v>609</v>
      </c>
      <c r="P120" s="35" t="s">
        <v>598</v>
      </c>
      <c r="Q120" s="35" t="s">
        <v>605</v>
      </c>
      <c r="R120" s="35" t="s">
        <v>614</v>
      </c>
      <c r="S120" s="35"/>
      <c r="T120" s="35" t="s">
        <v>601</v>
      </c>
      <c r="U120" s="97">
        <f t="shared" si="19"/>
        <v>7</v>
      </c>
      <c r="V120" s="97">
        <f t="shared" si="16"/>
        <v>6</v>
      </c>
      <c r="W120" s="98"/>
      <c r="X120" s="98"/>
      <c r="Y120" s="99"/>
      <c r="Z120" s="99"/>
      <c r="AA120" s="99">
        <v>1</v>
      </c>
      <c r="AB120" s="100"/>
      <c r="AC120" s="100"/>
      <c r="AD120" s="100"/>
      <c r="AE120" s="100"/>
      <c r="AF120" s="100">
        <v>1</v>
      </c>
      <c r="AG120" s="100">
        <v>1</v>
      </c>
      <c r="AH120" s="186">
        <v>1</v>
      </c>
      <c r="AI120" s="186">
        <v>1</v>
      </c>
      <c r="AJ120" s="99"/>
      <c r="AK120" s="99"/>
      <c r="AL120" s="99"/>
      <c r="AM120" s="99"/>
      <c r="AN120" s="99">
        <v>6</v>
      </c>
      <c r="AO120" s="99">
        <v>5</v>
      </c>
      <c r="AP120" s="188">
        <v>6</v>
      </c>
      <c r="AQ120" s="188">
        <v>5</v>
      </c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>
        <v>2</v>
      </c>
      <c r="BC120" s="101">
        <v>2</v>
      </c>
      <c r="BD120" s="101">
        <v>1</v>
      </c>
      <c r="BE120" s="101">
        <v>1</v>
      </c>
      <c r="BF120" s="101">
        <v>3</v>
      </c>
      <c r="BG120" s="101">
        <v>2</v>
      </c>
      <c r="BH120" s="101"/>
      <c r="BI120" s="101"/>
      <c r="BJ120" s="101">
        <v>1</v>
      </c>
      <c r="BK120" s="101">
        <v>1</v>
      </c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2"/>
      <c r="CC120" s="102"/>
      <c r="CD120" s="102">
        <v>2</v>
      </c>
      <c r="CE120" s="102">
        <v>2</v>
      </c>
      <c r="CF120" s="102">
        <v>5</v>
      </c>
      <c r="CG120" s="102">
        <v>4</v>
      </c>
      <c r="CH120" s="102"/>
      <c r="CI120" s="102"/>
      <c r="CJ120" s="102"/>
      <c r="CK120" s="102"/>
      <c r="CL120" s="102"/>
      <c r="CM120" s="102"/>
      <c r="CN120" s="79">
        <f t="shared" si="20"/>
        <v>7</v>
      </c>
      <c r="CO120" s="79">
        <f t="shared" si="20"/>
        <v>6</v>
      </c>
      <c r="CP120" s="79">
        <f t="shared" si="21"/>
        <v>7</v>
      </c>
      <c r="CQ120" s="79">
        <f t="shared" si="21"/>
        <v>6</v>
      </c>
      <c r="CR120" s="103" t="str">
        <f t="shared" si="12"/>
        <v>Mire</v>
      </c>
      <c r="CS120" s="103" t="str">
        <f t="shared" si="13"/>
        <v>Mire</v>
      </c>
      <c r="CT120" s="103" t="str">
        <f t="shared" si="14"/>
        <v>Mire</v>
      </c>
      <c r="CU120" s="104" t="str">
        <f t="shared" si="15"/>
        <v>Mire</v>
      </c>
    </row>
    <row r="121" spans="1:99" ht="13.5" customHeight="1">
      <c r="A121" s="83" t="s">
        <v>77</v>
      </c>
      <c r="B121" s="35" t="s">
        <v>66</v>
      </c>
      <c r="C121" s="35"/>
      <c r="D121" s="35"/>
      <c r="E121" s="35" t="s">
        <v>351</v>
      </c>
      <c r="F121" s="77" t="s">
        <v>449</v>
      </c>
      <c r="G121" s="96" t="s">
        <v>758</v>
      </c>
      <c r="H121" s="39">
        <v>56</v>
      </c>
      <c r="I121" s="77" t="s">
        <v>759</v>
      </c>
      <c r="J121" s="77" t="s">
        <v>78</v>
      </c>
      <c r="K121" s="77" t="s">
        <v>78</v>
      </c>
      <c r="L121" s="77" t="s">
        <v>575</v>
      </c>
      <c r="M121" s="77" t="s">
        <v>577</v>
      </c>
      <c r="N121" s="35" t="s">
        <v>608</v>
      </c>
      <c r="O121" s="35" t="s">
        <v>609</v>
      </c>
      <c r="P121" s="35" t="s">
        <v>598</v>
      </c>
      <c r="Q121" s="35" t="s">
        <v>67</v>
      </c>
      <c r="R121" s="35" t="s">
        <v>604</v>
      </c>
      <c r="S121" s="35" t="s">
        <v>616</v>
      </c>
      <c r="T121" s="35" t="s">
        <v>601</v>
      </c>
      <c r="U121" s="97">
        <f t="shared" si="19"/>
        <v>1</v>
      </c>
      <c r="V121" s="97">
        <f t="shared" si="16"/>
        <v>0</v>
      </c>
      <c r="W121" s="98"/>
      <c r="X121" s="98"/>
      <c r="Y121" s="99"/>
      <c r="Z121" s="99"/>
      <c r="AA121" s="99"/>
      <c r="AB121" s="100"/>
      <c r="AC121" s="100"/>
      <c r="AD121" s="100">
        <v>1</v>
      </c>
      <c r="AE121" s="100">
        <v>0</v>
      </c>
      <c r="AF121" s="100"/>
      <c r="AG121" s="100"/>
      <c r="AH121" s="186">
        <v>1</v>
      </c>
      <c r="AI121" s="186">
        <v>0</v>
      </c>
      <c r="AJ121" s="99"/>
      <c r="AK121" s="99"/>
      <c r="AL121" s="99"/>
      <c r="AM121" s="99"/>
      <c r="AN121" s="99"/>
      <c r="AO121" s="99"/>
      <c r="AP121" s="188">
        <v>0</v>
      </c>
      <c r="AQ121" s="188">
        <v>0</v>
      </c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>
        <v>1</v>
      </c>
      <c r="BY121" s="101">
        <v>0</v>
      </c>
      <c r="BZ121" s="101"/>
      <c r="CA121" s="101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>
        <v>1</v>
      </c>
      <c r="CM121" s="102">
        <v>0</v>
      </c>
      <c r="CN121" s="79">
        <f t="shared" si="20"/>
        <v>1</v>
      </c>
      <c r="CO121" s="79">
        <f t="shared" si="20"/>
        <v>0</v>
      </c>
      <c r="CP121" s="79">
        <f t="shared" si="21"/>
        <v>1</v>
      </c>
      <c r="CQ121" s="79">
        <f t="shared" si="21"/>
        <v>0</v>
      </c>
      <c r="CR121" s="103" t="str">
        <f t="shared" si="12"/>
        <v>Mire</v>
      </c>
      <c r="CS121" s="103" t="str">
        <f t="shared" si="13"/>
        <v>Mire</v>
      </c>
      <c r="CT121" s="103" t="str">
        <f t="shared" si="14"/>
        <v>Mire</v>
      </c>
      <c r="CU121" s="104" t="str">
        <f t="shared" si="15"/>
        <v>Mire</v>
      </c>
    </row>
    <row r="122" spans="1:99" ht="13.5" customHeight="1">
      <c r="A122" s="83" t="s">
        <v>77</v>
      </c>
      <c r="B122" s="35" t="s">
        <v>66</v>
      </c>
      <c r="C122" s="35"/>
      <c r="D122" s="35"/>
      <c r="E122" s="35" t="s">
        <v>352</v>
      </c>
      <c r="F122" s="77" t="s">
        <v>449</v>
      </c>
      <c r="G122" s="96" t="s">
        <v>758</v>
      </c>
      <c r="H122" s="39">
        <v>56</v>
      </c>
      <c r="I122" s="77" t="s">
        <v>759</v>
      </c>
      <c r="J122" s="77" t="s">
        <v>78</v>
      </c>
      <c r="K122" s="77" t="s">
        <v>78</v>
      </c>
      <c r="L122" s="77" t="s">
        <v>575</v>
      </c>
      <c r="M122" s="77" t="s">
        <v>578</v>
      </c>
      <c r="N122" s="35" t="s">
        <v>608</v>
      </c>
      <c r="O122" s="35" t="s">
        <v>609</v>
      </c>
      <c r="P122" s="35" t="s">
        <v>598</v>
      </c>
      <c r="Q122" s="35" t="s">
        <v>67</v>
      </c>
      <c r="R122" s="35" t="s">
        <v>604</v>
      </c>
      <c r="S122" s="35" t="s">
        <v>350</v>
      </c>
      <c r="T122" s="35" t="s">
        <v>601</v>
      </c>
      <c r="U122" s="97">
        <f t="shared" si="19"/>
        <v>1</v>
      </c>
      <c r="V122" s="97">
        <f t="shared" si="16"/>
        <v>1</v>
      </c>
      <c r="W122" s="98"/>
      <c r="X122" s="98"/>
      <c r="Y122" s="99"/>
      <c r="Z122" s="99"/>
      <c r="AA122" s="99"/>
      <c r="AB122" s="100"/>
      <c r="AC122" s="100"/>
      <c r="AD122" s="100"/>
      <c r="AE122" s="100"/>
      <c r="AF122" s="100">
        <v>1</v>
      </c>
      <c r="AG122" s="100">
        <v>1</v>
      </c>
      <c r="AH122" s="186">
        <v>1</v>
      </c>
      <c r="AI122" s="186">
        <v>1</v>
      </c>
      <c r="AJ122" s="99"/>
      <c r="AK122" s="99"/>
      <c r="AL122" s="99"/>
      <c r="AM122" s="99"/>
      <c r="AN122" s="99"/>
      <c r="AO122" s="99"/>
      <c r="AP122" s="188">
        <v>0</v>
      </c>
      <c r="AQ122" s="188">
        <v>0</v>
      </c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>
        <v>1</v>
      </c>
      <c r="BI122" s="101">
        <v>1</v>
      </c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2">
        <v>1</v>
      </c>
      <c r="CC122" s="102">
        <v>1</v>
      </c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79">
        <f t="shared" si="20"/>
        <v>1</v>
      </c>
      <c r="CO122" s="79">
        <f t="shared" si="20"/>
        <v>1</v>
      </c>
      <c r="CP122" s="79">
        <f t="shared" si="21"/>
        <v>1</v>
      </c>
      <c r="CQ122" s="79">
        <f t="shared" si="21"/>
        <v>1</v>
      </c>
      <c r="CR122" s="103" t="str">
        <f t="shared" si="12"/>
        <v>Mire</v>
      </c>
      <c r="CS122" s="103" t="str">
        <f t="shared" si="13"/>
        <v>Mire</v>
      </c>
      <c r="CT122" s="103" t="str">
        <f t="shared" si="14"/>
        <v>Mire</v>
      </c>
      <c r="CU122" s="104" t="str">
        <f t="shared" si="15"/>
        <v>Mire</v>
      </c>
    </row>
    <row r="123" spans="1:99" ht="13.5" customHeight="1">
      <c r="A123" s="83" t="s">
        <v>77</v>
      </c>
      <c r="B123" s="35" t="s">
        <v>66</v>
      </c>
      <c r="C123" s="35"/>
      <c r="D123" s="35"/>
      <c r="E123" s="35" t="s">
        <v>353</v>
      </c>
      <c r="F123" s="77" t="s">
        <v>450</v>
      </c>
      <c r="G123" s="96" t="s">
        <v>758</v>
      </c>
      <c r="H123" s="39">
        <v>63</v>
      </c>
      <c r="I123" s="77" t="s">
        <v>759</v>
      </c>
      <c r="J123" s="77" t="s">
        <v>78</v>
      </c>
      <c r="K123" s="77" t="s">
        <v>78</v>
      </c>
      <c r="L123" s="77" t="s">
        <v>575</v>
      </c>
      <c r="M123" s="77" t="s">
        <v>579</v>
      </c>
      <c r="N123" s="35" t="s">
        <v>608</v>
      </c>
      <c r="O123" s="35" t="s">
        <v>609</v>
      </c>
      <c r="P123" s="35" t="s">
        <v>598</v>
      </c>
      <c r="Q123" s="35" t="s">
        <v>599</v>
      </c>
      <c r="R123" s="35" t="s">
        <v>600</v>
      </c>
      <c r="S123" s="35"/>
      <c r="T123" s="35" t="s">
        <v>601</v>
      </c>
      <c r="U123" s="97">
        <f t="shared" si="19"/>
        <v>18</v>
      </c>
      <c r="V123" s="97">
        <f t="shared" si="16"/>
        <v>12</v>
      </c>
      <c r="W123" s="98">
        <v>1</v>
      </c>
      <c r="X123" s="98">
        <v>0</v>
      </c>
      <c r="Y123" s="99"/>
      <c r="Z123" s="99"/>
      <c r="AA123" s="99"/>
      <c r="AB123" s="100"/>
      <c r="AC123" s="100"/>
      <c r="AD123" s="100">
        <v>1</v>
      </c>
      <c r="AE123" s="100">
        <v>1</v>
      </c>
      <c r="AF123" s="100">
        <v>4</v>
      </c>
      <c r="AG123" s="100">
        <v>3</v>
      </c>
      <c r="AH123" s="186">
        <v>5</v>
      </c>
      <c r="AI123" s="186">
        <v>4</v>
      </c>
      <c r="AJ123" s="99"/>
      <c r="AK123" s="99"/>
      <c r="AL123" s="99"/>
      <c r="AM123" s="99"/>
      <c r="AN123" s="99">
        <v>13</v>
      </c>
      <c r="AO123" s="99">
        <v>8</v>
      </c>
      <c r="AP123" s="188">
        <v>13</v>
      </c>
      <c r="AQ123" s="188">
        <v>8</v>
      </c>
      <c r="AR123" s="101"/>
      <c r="AS123" s="101"/>
      <c r="AT123" s="101"/>
      <c r="AU123" s="101"/>
      <c r="AV123" s="101">
        <v>1</v>
      </c>
      <c r="AW123" s="101">
        <v>1</v>
      </c>
      <c r="AX123" s="101">
        <v>1</v>
      </c>
      <c r="AY123" s="101">
        <v>1</v>
      </c>
      <c r="AZ123" s="101">
        <v>1</v>
      </c>
      <c r="BA123" s="101">
        <v>1</v>
      </c>
      <c r="BB123" s="101">
        <v>5</v>
      </c>
      <c r="BC123" s="101">
        <v>4</v>
      </c>
      <c r="BD123" s="101">
        <v>1</v>
      </c>
      <c r="BE123" s="101">
        <v>1</v>
      </c>
      <c r="BF123" s="101">
        <v>3</v>
      </c>
      <c r="BG123" s="101">
        <v>2</v>
      </c>
      <c r="BH123" s="101">
        <v>1</v>
      </c>
      <c r="BI123" s="101">
        <v>0</v>
      </c>
      <c r="BJ123" s="101">
        <v>2</v>
      </c>
      <c r="BK123" s="101">
        <v>1</v>
      </c>
      <c r="BL123" s="101"/>
      <c r="BM123" s="101"/>
      <c r="BN123" s="101">
        <v>1</v>
      </c>
      <c r="BO123" s="101">
        <v>0</v>
      </c>
      <c r="BP123" s="101"/>
      <c r="BQ123" s="101"/>
      <c r="BR123" s="101"/>
      <c r="BS123" s="101"/>
      <c r="BT123" s="101">
        <v>1</v>
      </c>
      <c r="BU123" s="101">
        <v>1</v>
      </c>
      <c r="BV123" s="101"/>
      <c r="BW123" s="101"/>
      <c r="BX123" s="101"/>
      <c r="BY123" s="101"/>
      <c r="BZ123" s="101">
        <v>1</v>
      </c>
      <c r="CA123" s="101">
        <v>0</v>
      </c>
      <c r="CB123" s="102">
        <v>3</v>
      </c>
      <c r="CC123" s="102">
        <v>2</v>
      </c>
      <c r="CD123" s="102">
        <v>4</v>
      </c>
      <c r="CE123" s="102">
        <v>3</v>
      </c>
      <c r="CF123" s="102">
        <v>6</v>
      </c>
      <c r="CG123" s="102">
        <v>6</v>
      </c>
      <c r="CH123" s="102">
        <v>1</v>
      </c>
      <c r="CI123" s="102">
        <v>0</v>
      </c>
      <c r="CJ123" s="102"/>
      <c r="CK123" s="102"/>
      <c r="CL123" s="102">
        <v>4</v>
      </c>
      <c r="CM123" s="102">
        <v>1</v>
      </c>
      <c r="CN123" s="79">
        <f t="shared" si="20"/>
        <v>18</v>
      </c>
      <c r="CO123" s="79">
        <f t="shared" si="20"/>
        <v>12</v>
      </c>
      <c r="CP123" s="79">
        <f t="shared" si="21"/>
        <v>18</v>
      </c>
      <c r="CQ123" s="79">
        <f t="shared" si="21"/>
        <v>12</v>
      </c>
      <c r="CR123" s="103" t="str">
        <f t="shared" si="12"/>
        <v>Mire</v>
      </c>
      <c r="CS123" s="103" t="str">
        <f t="shared" si="13"/>
        <v>Mire</v>
      </c>
      <c r="CT123" s="103" t="str">
        <f t="shared" si="14"/>
        <v>Mire</v>
      </c>
      <c r="CU123" s="104" t="str">
        <f t="shared" si="15"/>
        <v>Mire</v>
      </c>
    </row>
    <row r="124" spans="1:99" ht="13.5" customHeight="1">
      <c r="A124" s="83" t="s">
        <v>77</v>
      </c>
      <c r="B124" s="35" t="s">
        <v>66</v>
      </c>
      <c r="C124" s="35"/>
      <c r="D124" s="35"/>
      <c r="E124" s="35" t="s">
        <v>354</v>
      </c>
      <c r="F124" s="77" t="s">
        <v>451</v>
      </c>
      <c r="G124" s="96" t="s">
        <v>758</v>
      </c>
      <c r="H124" s="39">
        <v>42</v>
      </c>
      <c r="I124" s="77" t="s">
        <v>759</v>
      </c>
      <c r="J124" s="77" t="s">
        <v>78</v>
      </c>
      <c r="K124" s="77" t="s">
        <v>78</v>
      </c>
      <c r="L124" s="77" t="s">
        <v>575</v>
      </c>
      <c r="M124" s="77" t="s">
        <v>580</v>
      </c>
      <c r="N124" s="35" t="s">
        <v>608</v>
      </c>
      <c r="O124" s="35" t="s">
        <v>609</v>
      </c>
      <c r="P124" s="35" t="s">
        <v>598</v>
      </c>
      <c r="Q124" s="35" t="s">
        <v>599</v>
      </c>
      <c r="R124" s="35" t="s">
        <v>600</v>
      </c>
      <c r="S124" s="35"/>
      <c r="T124" s="35" t="s">
        <v>601</v>
      </c>
      <c r="U124" s="97">
        <f t="shared" si="19"/>
        <v>8</v>
      </c>
      <c r="V124" s="97">
        <f t="shared" si="16"/>
        <v>4</v>
      </c>
      <c r="W124" s="98">
        <v>1</v>
      </c>
      <c r="X124" s="98">
        <v>0</v>
      </c>
      <c r="Y124" s="99"/>
      <c r="Z124" s="99"/>
      <c r="AA124" s="99"/>
      <c r="AB124" s="100"/>
      <c r="AC124" s="100"/>
      <c r="AD124" s="100"/>
      <c r="AE124" s="100"/>
      <c r="AF124" s="100">
        <v>2</v>
      </c>
      <c r="AG124" s="100">
        <v>2</v>
      </c>
      <c r="AH124" s="186">
        <v>2</v>
      </c>
      <c r="AI124" s="186">
        <v>2</v>
      </c>
      <c r="AJ124" s="99"/>
      <c r="AK124" s="99"/>
      <c r="AL124" s="99"/>
      <c r="AM124" s="99"/>
      <c r="AN124" s="99">
        <v>6</v>
      </c>
      <c r="AO124" s="99">
        <v>2</v>
      </c>
      <c r="AP124" s="188">
        <v>6</v>
      </c>
      <c r="AQ124" s="188">
        <v>2</v>
      </c>
      <c r="AR124" s="101"/>
      <c r="AS124" s="101"/>
      <c r="AT124" s="101"/>
      <c r="AU124" s="101"/>
      <c r="AV124" s="101">
        <v>1</v>
      </c>
      <c r="AW124" s="101">
        <v>1</v>
      </c>
      <c r="AX124" s="101">
        <v>1</v>
      </c>
      <c r="AY124" s="101">
        <v>1</v>
      </c>
      <c r="AZ124" s="101"/>
      <c r="BA124" s="101"/>
      <c r="BB124" s="101">
        <v>1</v>
      </c>
      <c r="BC124" s="101">
        <v>1</v>
      </c>
      <c r="BD124" s="101">
        <v>1</v>
      </c>
      <c r="BE124" s="101">
        <v>1</v>
      </c>
      <c r="BF124" s="101">
        <v>2</v>
      </c>
      <c r="BG124" s="101">
        <v>0</v>
      </c>
      <c r="BH124" s="101"/>
      <c r="BI124" s="101"/>
      <c r="BJ124" s="101">
        <v>1</v>
      </c>
      <c r="BK124" s="101">
        <v>0</v>
      </c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>
        <v>1</v>
      </c>
      <c r="BW124" s="101">
        <v>0</v>
      </c>
      <c r="BX124" s="101"/>
      <c r="BY124" s="101"/>
      <c r="BZ124" s="101"/>
      <c r="CA124" s="101"/>
      <c r="CB124" s="102">
        <v>2</v>
      </c>
      <c r="CC124" s="102">
        <v>2</v>
      </c>
      <c r="CD124" s="102">
        <v>1</v>
      </c>
      <c r="CE124" s="102">
        <v>0</v>
      </c>
      <c r="CF124" s="102">
        <v>3</v>
      </c>
      <c r="CG124" s="102">
        <v>2</v>
      </c>
      <c r="CH124" s="102"/>
      <c r="CI124" s="102"/>
      <c r="CJ124" s="102">
        <v>2</v>
      </c>
      <c r="CK124" s="102">
        <v>0</v>
      </c>
      <c r="CL124" s="102"/>
      <c r="CM124" s="102"/>
      <c r="CN124" s="79">
        <f t="shared" si="20"/>
        <v>8</v>
      </c>
      <c r="CO124" s="79">
        <f t="shared" si="20"/>
        <v>4</v>
      </c>
      <c r="CP124" s="79">
        <f t="shared" si="21"/>
        <v>8</v>
      </c>
      <c r="CQ124" s="79">
        <f t="shared" si="21"/>
        <v>4</v>
      </c>
      <c r="CR124" s="103" t="str">
        <f t="shared" si="12"/>
        <v>Mire</v>
      </c>
      <c r="CS124" s="103" t="str">
        <f t="shared" si="13"/>
        <v>Mire</v>
      </c>
      <c r="CT124" s="103" t="str">
        <f t="shared" si="14"/>
        <v>Mire</v>
      </c>
      <c r="CU124" s="104" t="str">
        <f t="shared" si="15"/>
        <v>Mire</v>
      </c>
    </row>
    <row r="125" spans="1:99" ht="13.5" customHeight="1">
      <c r="A125" s="83" t="s">
        <v>77</v>
      </c>
      <c r="B125" s="35" t="s">
        <v>66</v>
      </c>
      <c r="C125" s="35"/>
      <c r="D125" s="35"/>
      <c r="E125" s="35" t="s">
        <v>355</v>
      </c>
      <c r="F125" s="77" t="s">
        <v>451</v>
      </c>
      <c r="G125" s="96" t="s">
        <v>758</v>
      </c>
      <c r="H125" s="39">
        <v>42</v>
      </c>
      <c r="I125" s="77" t="s">
        <v>759</v>
      </c>
      <c r="J125" s="77" t="s">
        <v>78</v>
      </c>
      <c r="K125" s="77" t="s">
        <v>78</v>
      </c>
      <c r="L125" s="77" t="s">
        <v>575</v>
      </c>
      <c r="M125" s="77" t="s">
        <v>581</v>
      </c>
      <c r="N125" s="35" t="s">
        <v>608</v>
      </c>
      <c r="O125" s="35" t="s">
        <v>609</v>
      </c>
      <c r="P125" s="35" t="s">
        <v>598</v>
      </c>
      <c r="Q125" s="35" t="s">
        <v>67</v>
      </c>
      <c r="R125" s="35" t="s">
        <v>604</v>
      </c>
      <c r="S125" s="35" t="s">
        <v>355</v>
      </c>
      <c r="T125" s="35" t="s">
        <v>601</v>
      </c>
      <c r="U125" s="97">
        <f t="shared" si="19"/>
        <v>2</v>
      </c>
      <c r="V125" s="97">
        <f t="shared" si="16"/>
        <v>1</v>
      </c>
      <c r="W125" s="98"/>
      <c r="X125" s="98"/>
      <c r="Y125" s="99"/>
      <c r="Z125" s="99"/>
      <c r="AA125" s="99"/>
      <c r="AB125" s="100"/>
      <c r="AC125" s="100"/>
      <c r="AD125" s="100">
        <v>1</v>
      </c>
      <c r="AE125" s="100">
        <v>0</v>
      </c>
      <c r="AF125" s="100">
        <v>1</v>
      </c>
      <c r="AG125" s="100">
        <v>1</v>
      </c>
      <c r="AH125" s="186">
        <v>2</v>
      </c>
      <c r="AI125" s="186">
        <v>1</v>
      </c>
      <c r="AJ125" s="99"/>
      <c r="AK125" s="99"/>
      <c r="AL125" s="99"/>
      <c r="AM125" s="99"/>
      <c r="AN125" s="99"/>
      <c r="AO125" s="99"/>
      <c r="AP125" s="188">
        <v>0</v>
      </c>
      <c r="AQ125" s="188">
        <v>0</v>
      </c>
      <c r="AR125" s="101"/>
      <c r="AS125" s="101"/>
      <c r="AT125" s="101"/>
      <c r="AU125" s="101"/>
      <c r="AV125" s="101"/>
      <c r="AW125" s="101"/>
      <c r="AX125" s="101"/>
      <c r="AY125" s="101"/>
      <c r="AZ125" s="101">
        <v>1</v>
      </c>
      <c r="BA125" s="101">
        <v>1</v>
      </c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>
        <v>1</v>
      </c>
      <c r="BQ125" s="101">
        <v>0</v>
      </c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2">
        <v>1</v>
      </c>
      <c r="CC125" s="102">
        <v>1</v>
      </c>
      <c r="CD125" s="102"/>
      <c r="CE125" s="102"/>
      <c r="CF125" s="102"/>
      <c r="CG125" s="102"/>
      <c r="CH125" s="102"/>
      <c r="CI125" s="102"/>
      <c r="CJ125" s="102"/>
      <c r="CK125" s="102"/>
      <c r="CL125" s="102">
        <v>1</v>
      </c>
      <c r="CM125" s="102">
        <v>0</v>
      </c>
      <c r="CN125" s="79">
        <f t="shared" si="20"/>
        <v>2</v>
      </c>
      <c r="CO125" s="79">
        <f t="shared" si="20"/>
        <v>1</v>
      </c>
      <c r="CP125" s="79">
        <f t="shared" si="21"/>
        <v>2</v>
      </c>
      <c r="CQ125" s="79">
        <f t="shared" si="21"/>
        <v>1</v>
      </c>
      <c r="CR125" s="103" t="str">
        <f aca="true" t="shared" si="22" ref="CR125:CR150">IF(CN125=U125,"Mire","Gabim")</f>
        <v>Mire</v>
      </c>
      <c r="CS125" s="103" t="str">
        <f aca="true" t="shared" si="23" ref="CS125:CS150">IF(CO125=V125,"Mire","Gabim")</f>
        <v>Mire</v>
      </c>
      <c r="CT125" s="103" t="str">
        <f aca="true" t="shared" si="24" ref="CT125:CT150">IF(CP125=U125,"Mire","Gabim")</f>
        <v>Mire</v>
      </c>
      <c r="CU125" s="104" t="str">
        <f aca="true" t="shared" si="25" ref="CU125:CU150">IF(CQ125=V125,"Mire","Gabim")</f>
        <v>Mire</v>
      </c>
    </row>
    <row r="126" spans="1:99" ht="13.5" customHeight="1">
      <c r="A126" s="83" t="s">
        <v>77</v>
      </c>
      <c r="B126" s="35" t="s">
        <v>66</v>
      </c>
      <c r="C126" s="35"/>
      <c r="D126" s="35"/>
      <c r="E126" s="35" t="s">
        <v>356</v>
      </c>
      <c r="F126" s="77" t="s">
        <v>452</v>
      </c>
      <c r="G126" s="96" t="s">
        <v>758</v>
      </c>
      <c r="H126" s="39">
        <v>43</v>
      </c>
      <c r="I126" s="77" t="s">
        <v>759</v>
      </c>
      <c r="J126" s="77" t="s">
        <v>78</v>
      </c>
      <c r="K126" s="77" t="s">
        <v>78</v>
      </c>
      <c r="L126" s="77" t="s">
        <v>575</v>
      </c>
      <c r="M126" s="77" t="s">
        <v>582</v>
      </c>
      <c r="N126" s="35" t="s">
        <v>608</v>
      </c>
      <c r="O126" s="35" t="s">
        <v>609</v>
      </c>
      <c r="P126" s="35" t="s">
        <v>598</v>
      </c>
      <c r="Q126" s="35" t="s">
        <v>599</v>
      </c>
      <c r="R126" s="35" t="s">
        <v>600</v>
      </c>
      <c r="S126" s="35"/>
      <c r="T126" s="35" t="s">
        <v>601</v>
      </c>
      <c r="U126" s="97">
        <f t="shared" si="19"/>
        <v>8</v>
      </c>
      <c r="V126" s="97">
        <f t="shared" si="19"/>
        <v>6</v>
      </c>
      <c r="W126" s="98">
        <v>1</v>
      </c>
      <c r="X126" s="98">
        <v>0</v>
      </c>
      <c r="Y126" s="99"/>
      <c r="Z126" s="99"/>
      <c r="AA126" s="99"/>
      <c r="AB126" s="100"/>
      <c r="AC126" s="100"/>
      <c r="AD126" s="100">
        <v>1</v>
      </c>
      <c r="AE126" s="100">
        <v>0</v>
      </c>
      <c r="AF126" s="100">
        <v>1</v>
      </c>
      <c r="AG126" s="100">
        <v>1</v>
      </c>
      <c r="AH126" s="186">
        <v>2</v>
      </c>
      <c r="AI126" s="186">
        <v>1</v>
      </c>
      <c r="AJ126" s="99"/>
      <c r="AK126" s="99"/>
      <c r="AL126" s="99"/>
      <c r="AM126" s="99"/>
      <c r="AN126" s="99">
        <v>6</v>
      </c>
      <c r="AO126" s="99">
        <v>5</v>
      </c>
      <c r="AP126" s="188">
        <v>6</v>
      </c>
      <c r="AQ126" s="188">
        <v>5</v>
      </c>
      <c r="AR126" s="101"/>
      <c r="AS126" s="101"/>
      <c r="AT126" s="101">
        <v>1</v>
      </c>
      <c r="AU126" s="101">
        <v>1</v>
      </c>
      <c r="AV126" s="101"/>
      <c r="AW126" s="101"/>
      <c r="AX126" s="101">
        <v>3</v>
      </c>
      <c r="AY126" s="101">
        <v>3</v>
      </c>
      <c r="AZ126" s="101">
        <v>1</v>
      </c>
      <c r="BA126" s="101">
        <v>1</v>
      </c>
      <c r="BB126" s="101">
        <v>1</v>
      </c>
      <c r="BC126" s="101">
        <v>1</v>
      </c>
      <c r="BD126" s="101"/>
      <c r="BE126" s="101"/>
      <c r="BF126" s="101"/>
      <c r="BG126" s="101"/>
      <c r="BH126" s="101"/>
      <c r="BI126" s="101"/>
      <c r="BJ126" s="101">
        <v>1</v>
      </c>
      <c r="BK126" s="101">
        <v>0</v>
      </c>
      <c r="BL126" s="101"/>
      <c r="BM126" s="101"/>
      <c r="BN126" s="101"/>
      <c r="BO126" s="101"/>
      <c r="BP126" s="101">
        <v>1</v>
      </c>
      <c r="BQ126" s="101">
        <v>0</v>
      </c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2">
        <v>4</v>
      </c>
      <c r="CC126" s="102">
        <v>4</v>
      </c>
      <c r="CD126" s="102">
        <v>2</v>
      </c>
      <c r="CE126" s="102">
        <v>2</v>
      </c>
      <c r="CF126" s="102"/>
      <c r="CG126" s="102"/>
      <c r="CH126" s="102">
        <v>1</v>
      </c>
      <c r="CI126" s="102">
        <v>0</v>
      </c>
      <c r="CJ126" s="102"/>
      <c r="CK126" s="102"/>
      <c r="CL126" s="102">
        <v>1</v>
      </c>
      <c r="CM126" s="102">
        <v>0</v>
      </c>
      <c r="CN126" s="79">
        <f t="shared" si="20"/>
        <v>8</v>
      </c>
      <c r="CO126" s="79">
        <f t="shared" si="20"/>
        <v>6</v>
      </c>
      <c r="CP126" s="79">
        <f t="shared" si="21"/>
        <v>8</v>
      </c>
      <c r="CQ126" s="79">
        <f t="shared" si="21"/>
        <v>6</v>
      </c>
      <c r="CR126" s="103" t="str">
        <f t="shared" si="22"/>
        <v>Mire</v>
      </c>
      <c r="CS126" s="103" t="str">
        <f t="shared" si="23"/>
        <v>Mire</v>
      </c>
      <c r="CT126" s="103" t="str">
        <f t="shared" si="24"/>
        <v>Mire</v>
      </c>
      <c r="CU126" s="104" t="str">
        <f t="shared" si="25"/>
        <v>Mire</v>
      </c>
    </row>
    <row r="127" spans="1:99" ht="13.5" customHeight="1">
      <c r="A127" s="83" t="s">
        <v>77</v>
      </c>
      <c r="B127" s="35" t="s">
        <v>66</v>
      </c>
      <c r="C127" s="35"/>
      <c r="D127" s="35"/>
      <c r="E127" s="35" t="s">
        <v>357</v>
      </c>
      <c r="F127" s="77" t="s">
        <v>453</v>
      </c>
      <c r="G127" s="96" t="s">
        <v>758</v>
      </c>
      <c r="H127" s="39">
        <v>56</v>
      </c>
      <c r="I127" s="77" t="s">
        <v>759</v>
      </c>
      <c r="J127" s="77" t="s">
        <v>78</v>
      </c>
      <c r="K127" s="77" t="s">
        <v>78</v>
      </c>
      <c r="L127" s="77" t="s">
        <v>583</v>
      </c>
      <c r="M127" s="77" t="s">
        <v>584</v>
      </c>
      <c r="N127" s="35" t="s">
        <v>608</v>
      </c>
      <c r="O127" s="35" t="s">
        <v>609</v>
      </c>
      <c r="P127" s="35" t="s">
        <v>598</v>
      </c>
      <c r="Q127" s="35" t="s">
        <v>605</v>
      </c>
      <c r="R127" s="35" t="s">
        <v>614</v>
      </c>
      <c r="S127" s="35"/>
      <c r="T127" s="35" t="s">
        <v>601</v>
      </c>
      <c r="U127" s="97">
        <f t="shared" si="19"/>
        <v>23</v>
      </c>
      <c r="V127" s="97">
        <f t="shared" si="19"/>
        <v>14</v>
      </c>
      <c r="W127" s="98"/>
      <c r="X127" s="98"/>
      <c r="Y127" s="99"/>
      <c r="Z127" s="99"/>
      <c r="AA127" s="99">
        <v>1</v>
      </c>
      <c r="AB127" s="100"/>
      <c r="AC127" s="100"/>
      <c r="AD127" s="100">
        <v>1</v>
      </c>
      <c r="AE127" s="100">
        <v>1</v>
      </c>
      <c r="AF127" s="100">
        <v>7</v>
      </c>
      <c r="AG127" s="100">
        <v>5</v>
      </c>
      <c r="AH127" s="186">
        <v>8</v>
      </c>
      <c r="AI127" s="186">
        <v>6</v>
      </c>
      <c r="AJ127" s="99"/>
      <c r="AK127" s="99"/>
      <c r="AL127" s="99"/>
      <c r="AM127" s="99"/>
      <c r="AN127" s="99">
        <v>15</v>
      </c>
      <c r="AO127" s="99">
        <v>8</v>
      </c>
      <c r="AP127" s="188">
        <v>15</v>
      </c>
      <c r="AQ127" s="188">
        <v>8</v>
      </c>
      <c r="AR127" s="101"/>
      <c r="AS127" s="101"/>
      <c r="AT127" s="101"/>
      <c r="AU127" s="101"/>
      <c r="AV127" s="101"/>
      <c r="AW127" s="101"/>
      <c r="AX127" s="101">
        <v>2</v>
      </c>
      <c r="AY127" s="101">
        <v>2</v>
      </c>
      <c r="AZ127" s="101">
        <v>3</v>
      </c>
      <c r="BA127" s="101">
        <v>3</v>
      </c>
      <c r="BB127" s="101"/>
      <c r="BC127" s="101"/>
      <c r="BD127" s="101">
        <v>3</v>
      </c>
      <c r="BE127" s="101">
        <v>1</v>
      </c>
      <c r="BF127" s="101">
        <v>8</v>
      </c>
      <c r="BG127" s="101">
        <v>5</v>
      </c>
      <c r="BH127" s="101">
        <v>1</v>
      </c>
      <c r="BI127" s="101">
        <v>1</v>
      </c>
      <c r="BJ127" s="101">
        <v>4</v>
      </c>
      <c r="BK127" s="101">
        <v>1</v>
      </c>
      <c r="BL127" s="101"/>
      <c r="BM127" s="101"/>
      <c r="BN127" s="101"/>
      <c r="BO127" s="101"/>
      <c r="BP127" s="101"/>
      <c r="BQ127" s="101"/>
      <c r="BR127" s="101"/>
      <c r="BS127" s="101"/>
      <c r="BT127" s="101">
        <v>1</v>
      </c>
      <c r="BU127" s="101">
        <v>1</v>
      </c>
      <c r="BV127" s="101">
        <v>1</v>
      </c>
      <c r="BW127" s="101">
        <v>0</v>
      </c>
      <c r="BX127" s="101"/>
      <c r="BY127" s="101"/>
      <c r="BZ127" s="101"/>
      <c r="CA127" s="101"/>
      <c r="CB127" s="102">
        <v>2</v>
      </c>
      <c r="CC127" s="102">
        <v>1</v>
      </c>
      <c r="CD127" s="102">
        <v>15</v>
      </c>
      <c r="CE127" s="102">
        <v>8</v>
      </c>
      <c r="CF127" s="102">
        <v>4</v>
      </c>
      <c r="CG127" s="102">
        <v>4</v>
      </c>
      <c r="CH127" s="102"/>
      <c r="CI127" s="102"/>
      <c r="CJ127" s="102"/>
      <c r="CK127" s="102"/>
      <c r="CL127" s="102">
        <v>2</v>
      </c>
      <c r="CM127" s="102">
        <v>1</v>
      </c>
      <c r="CN127" s="79">
        <f t="shared" si="20"/>
        <v>23</v>
      </c>
      <c r="CO127" s="79">
        <f t="shared" si="20"/>
        <v>14</v>
      </c>
      <c r="CP127" s="79">
        <f t="shared" si="21"/>
        <v>23</v>
      </c>
      <c r="CQ127" s="79">
        <f t="shared" si="21"/>
        <v>14</v>
      </c>
      <c r="CR127" s="103" t="str">
        <f t="shared" si="22"/>
        <v>Mire</v>
      </c>
      <c r="CS127" s="103" t="str">
        <f t="shared" si="23"/>
        <v>Mire</v>
      </c>
      <c r="CT127" s="103" t="str">
        <f t="shared" si="24"/>
        <v>Mire</v>
      </c>
      <c r="CU127" s="104" t="str">
        <f t="shared" si="25"/>
        <v>Mire</v>
      </c>
    </row>
    <row r="128" spans="1:99" ht="13.5" customHeight="1">
      <c r="A128" s="83" t="s">
        <v>77</v>
      </c>
      <c r="B128" s="35" t="s">
        <v>66</v>
      </c>
      <c r="C128" s="35"/>
      <c r="D128" s="35"/>
      <c r="E128" s="35" t="s">
        <v>358</v>
      </c>
      <c r="F128" s="77" t="s">
        <v>453</v>
      </c>
      <c r="G128" s="96" t="s">
        <v>758</v>
      </c>
      <c r="H128" s="39">
        <v>56</v>
      </c>
      <c r="I128" s="77" t="s">
        <v>759</v>
      </c>
      <c r="J128" s="77" t="s">
        <v>78</v>
      </c>
      <c r="K128" s="77" t="s">
        <v>78</v>
      </c>
      <c r="L128" s="77" t="s">
        <v>583</v>
      </c>
      <c r="M128" s="77" t="s">
        <v>585</v>
      </c>
      <c r="N128" s="35" t="s">
        <v>608</v>
      </c>
      <c r="O128" s="35" t="s">
        <v>609</v>
      </c>
      <c r="P128" s="35" t="s">
        <v>598</v>
      </c>
      <c r="Q128" s="35" t="s">
        <v>67</v>
      </c>
      <c r="R128" s="35" t="s">
        <v>604</v>
      </c>
      <c r="S128" s="35" t="s">
        <v>357</v>
      </c>
      <c r="T128" s="35" t="s">
        <v>601</v>
      </c>
      <c r="U128" s="97">
        <f t="shared" si="19"/>
        <v>1</v>
      </c>
      <c r="V128" s="97">
        <f t="shared" si="19"/>
        <v>0</v>
      </c>
      <c r="W128" s="98"/>
      <c r="X128" s="98"/>
      <c r="Y128" s="99"/>
      <c r="Z128" s="99"/>
      <c r="AA128" s="99"/>
      <c r="AB128" s="100"/>
      <c r="AC128" s="100"/>
      <c r="AD128" s="100">
        <v>1</v>
      </c>
      <c r="AE128" s="100">
        <v>0</v>
      </c>
      <c r="AF128" s="100"/>
      <c r="AG128" s="100"/>
      <c r="AH128" s="186">
        <v>1</v>
      </c>
      <c r="AI128" s="186">
        <v>0</v>
      </c>
      <c r="AJ128" s="99"/>
      <c r="AK128" s="99"/>
      <c r="AL128" s="99"/>
      <c r="AM128" s="99"/>
      <c r="AN128" s="99"/>
      <c r="AO128" s="99"/>
      <c r="AP128" s="188">
        <v>0</v>
      </c>
      <c r="AQ128" s="188">
        <v>0</v>
      </c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>
        <v>1</v>
      </c>
      <c r="BU128" s="101">
        <v>0</v>
      </c>
      <c r="BV128" s="101"/>
      <c r="BW128" s="101"/>
      <c r="BX128" s="101"/>
      <c r="BY128" s="101"/>
      <c r="BZ128" s="101"/>
      <c r="CA128" s="101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>
        <v>1</v>
      </c>
      <c r="CM128" s="102">
        <v>0</v>
      </c>
      <c r="CN128" s="79">
        <f t="shared" si="20"/>
        <v>1</v>
      </c>
      <c r="CO128" s="79">
        <f t="shared" si="20"/>
        <v>0</v>
      </c>
      <c r="CP128" s="79">
        <f t="shared" si="21"/>
        <v>1</v>
      </c>
      <c r="CQ128" s="79">
        <f t="shared" si="21"/>
        <v>0</v>
      </c>
      <c r="CR128" s="103" t="str">
        <f t="shared" si="22"/>
        <v>Mire</v>
      </c>
      <c r="CS128" s="103" t="str">
        <f t="shared" si="23"/>
        <v>Mire</v>
      </c>
      <c r="CT128" s="103" t="str">
        <f t="shared" si="24"/>
        <v>Mire</v>
      </c>
      <c r="CU128" s="104" t="str">
        <f t="shared" si="25"/>
        <v>Mire</v>
      </c>
    </row>
    <row r="129" spans="1:99" ht="13.5" customHeight="1">
      <c r="A129" s="83" t="s">
        <v>77</v>
      </c>
      <c r="B129" s="35" t="s">
        <v>66</v>
      </c>
      <c r="C129" s="35"/>
      <c r="D129" s="35"/>
      <c r="E129" s="35" t="s">
        <v>359</v>
      </c>
      <c r="F129" s="77" t="s">
        <v>453</v>
      </c>
      <c r="G129" s="96" t="s">
        <v>758</v>
      </c>
      <c r="H129" s="39">
        <v>56</v>
      </c>
      <c r="I129" s="77" t="s">
        <v>759</v>
      </c>
      <c r="J129" s="77" t="s">
        <v>78</v>
      </c>
      <c r="K129" s="77" t="s">
        <v>78</v>
      </c>
      <c r="L129" s="77" t="s">
        <v>583</v>
      </c>
      <c r="M129" s="77" t="s">
        <v>586</v>
      </c>
      <c r="N129" s="35" t="s">
        <v>608</v>
      </c>
      <c r="O129" s="35" t="s">
        <v>609</v>
      </c>
      <c r="P129" s="35" t="s">
        <v>598</v>
      </c>
      <c r="Q129" s="35" t="s">
        <v>67</v>
      </c>
      <c r="R129" s="35" t="s">
        <v>604</v>
      </c>
      <c r="S129" s="35" t="s">
        <v>357</v>
      </c>
      <c r="T129" s="35" t="s">
        <v>601</v>
      </c>
      <c r="U129" s="97">
        <f t="shared" si="19"/>
        <v>2</v>
      </c>
      <c r="V129" s="97">
        <f t="shared" si="19"/>
        <v>1</v>
      </c>
      <c r="W129" s="98"/>
      <c r="X129" s="98"/>
      <c r="Y129" s="99"/>
      <c r="Z129" s="99"/>
      <c r="AA129" s="99"/>
      <c r="AB129" s="100"/>
      <c r="AC129" s="100"/>
      <c r="AD129" s="100">
        <v>1</v>
      </c>
      <c r="AE129" s="100">
        <v>0</v>
      </c>
      <c r="AF129" s="100">
        <v>1</v>
      </c>
      <c r="AG129" s="100">
        <v>1</v>
      </c>
      <c r="AH129" s="186">
        <v>2</v>
      </c>
      <c r="AI129" s="186">
        <v>1</v>
      </c>
      <c r="AJ129" s="99"/>
      <c r="AK129" s="99"/>
      <c r="AL129" s="99"/>
      <c r="AM129" s="99"/>
      <c r="AN129" s="99"/>
      <c r="AO129" s="99"/>
      <c r="AP129" s="188">
        <v>0</v>
      </c>
      <c r="AQ129" s="188">
        <v>0</v>
      </c>
      <c r="AR129" s="101"/>
      <c r="AS129" s="101"/>
      <c r="AT129" s="101"/>
      <c r="AU129" s="101"/>
      <c r="AV129" s="101"/>
      <c r="AW129" s="101"/>
      <c r="AX129" s="101"/>
      <c r="AY129" s="101"/>
      <c r="AZ129" s="101">
        <v>1</v>
      </c>
      <c r="BA129" s="101">
        <v>1</v>
      </c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>
        <v>1</v>
      </c>
      <c r="BQ129" s="101">
        <v>0</v>
      </c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2"/>
      <c r="CC129" s="102"/>
      <c r="CD129" s="102">
        <v>1</v>
      </c>
      <c r="CE129" s="102">
        <v>1</v>
      </c>
      <c r="CF129" s="102"/>
      <c r="CG129" s="102"/>
      <c r="CH129" s="102"/>
      <c r="CI129" s="102"/>
      <c r="CJ129" s="102"/>
      <c r="CK129" s="102"/>
      <c r="CL129" s="102">
        <v>1</v>
      </c>
      <c r="CM129" s="102">
        <v>0</v>
      </c>
      <c r="CN129" s="79">
        <f t="shared" si="20"/>
        <v>2</v>
      </c>
      <c r="CO129" s="79">
        <f t="shared" si="20"/>
        <v>1</v>
      </c>
      <c r="CP129" s="79">
        <f t="shared" si="21"/>
        <v>2</v>
      </c>
      <c r="CQ129" s="79">
        <f t="shared" si="21"/>
        <v>1</v>
      </c>
      <c r="CR129" s="103" t="str">
        <f t="shared" si="22"/>
        <v>Mire</v>
      </c>
      <c r="CS129" s="103" t="str">
        <f t="shared" si="23"/>
        <v>Mire</v>
      </c>
      <c r="CT129" s="103" t="str">
        <f t="shared" si="24"/>
        <v>Mire</v>
      </c>
      <c r="CU129" s="104" t="str">
        <f t="shared" si="25"/>
        <v>Mire</v>
      </c>
    </row>
    <row r="130" spans="1:99" ht="13.5" customHeight="1">
      <c r="A130" s="83" t="s">
        <v>77</v>
      </c>
      <c r="B130" s="35" t="s">
        <v>66</v>
      </c>
      <c r="C130" s="35"/>
      <c r="D130" s="35"/>
      <c r="E130" s="35" t="s">
        <v>360</v>
      </c>
      <c r="F130" s="77" t="s">
        <v>453</v>
      </c>
      <c r="G130" s="96" t="s">
        <v>758</v>
      </c>
      <c r="H130" s="39">
        <v>56</v>
      </c>
      <c r="I130" s="77" t="s">
        <v>759</v>
      </c>
      <c r="J130" s="77" t="s">
        <v>78</v>
      </c>
      <c r="K130" s="77" t="s">
        <v>78</v>
      </c>
      <c r="L130" s="77" t="s">
        <v>583</v>
      </c>
      <c r="M130" s="77" t="s">
        <v>587</v>
      </c>
      <c r="N130" s="35" t="s">
        <v>608</v>
      </c>
      <c r="O130" s="35" t="s">
        <v>609</v>
      </c>
      <c r="P130" s="35" t="s">
        <v>598</v>
      </c>
      <c r="Q130" s="35" t="s">
        <v>67</v>
      </c>
      <c r="R130" s="35" t="s">
        <v>604</v>
      </c>
      <c r="S130" s="35" t="s">
        <v>357</v>
      </c>
      <c r="T130" s="35" t="s">
        <v>601</v>
      </c>
      <c r="U130" s="97">
        <f t="shared" si="19"/>
        <v>2</v>
      </c>
      <c r="V130" s="97">
        <f t="shared" si="19"/>
        <v>1</v>
      </c>
      <c r="W130" s="98"/>
      <c r="X130" s="98"/>
      <c r="Y130" s="99"/>
      <c r="Z130" s="99"/>
      <c r="AA130" s="99"/>
      <c r="AB130" s="100"/>
      <c r="AC130" s="100"/>
      <c r="AD130" s="100">
        <v>2</v>
      </c>
      <c r="AE130" s="100">
        <v>1</v>
      </c>
      <c r="AF130" s="100"/>
      <c r="AG130" s="100"/>
      <c r="AH130" s="186">
        <v>2</v>
      </c>
      <c r="AI130" s="186">
        <v>1</v>
      </c>
      <c r="AJ130" s="99"/>
      <c r="AK130" s="99"/>
      <c r="AL130" s="99"/>
      <c r="AM130" s="99"/>
      <c r="AN130" s="99"/>
      <c r="AO130" s="99"/>
      <c r="AP130" s="188">
        <v>0</v>
      </c>
      <c r="AQ130" s="188">
        <v>0</v>
      </c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>
        <v>2</v>
      </c>
      <c r="BU130" s="101">
        <v>1</v>
      </c>
      <c r="BV130" s="101"/>
      <c r="BW130" s="101"/>
      <c r="BX130" s="101"/>
      <c r="BY130" s="101"/>
      <c r="BZ130" s="101"/>
      <c r="CA130" s="101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>
        <v>2</v>
      </c>
      <c r="CM130" s="102">
        <v>1</v>
      </c>
      <c r="CN130" s="79">
        <f t="shared" si="20"/>
        <v>2</v>
      </c>
      <c r="CO130" s="79">
        <f t="shared" si="20"/>
        <v>1</v>
      </c>
      <c r="CP130" s="79">
        <f t="shared" si="21"/>
        <v>2</v>
      </c>
      <c r="CQ130" s="79">
        <f t="shared" si="21"/>
        <v>1</v>
      </c>
      <c r="CR130" s="103" t="str">
        <f t="shared" si="22"/>
        <v>Mire</v>
      </c>
      <c r="CS130" s="103" t="str">
        <f t="shared" si="23"/>
        <v>Mire</v>
      </c>
      <c r="CT130" s="103" t="str">
        <f t="shared" si="24"/>
        <v>Mire</v>
      </c>
      <c r="CU130" s="104" t="str">
        <f t="shared" si="25"/>
        <v>Mire</v>
      </c>
    </row>
    <row r="131" spans="1:99" ht="13.5" customHeight="1">
      <c r="A131" s="83" t="s">
        <v>77</v>
      </c>
      <c r="B131" s="35" t="s">
        <v>66</v>
      </c>
      <c r="C131" s="35"/>
      <c r="D131" s="35"/>
      <c r="E131" s="35" t="s">
        <v>361</v>
      </c>
      <c r="F131" s="77" t="s">
        <v>453</v>
      </c>
      <c r="G131" s="96" t="s">
        <v>758</v>
      </c>
      <c r="H131" s="39">
        <v>56</v>
      </c>
      <c r="I131" s="77" t="s">
        <v>759</v>
      </c>
      <c r="J131" s="77" t="s">
        <v>78</v>
      </c>
      <c r="K131" s="77" t="s">
        <v>78</v>
      </c>
      <c r="L131" s="77" t="s">
        <v>583</v>
      </c>
      <c r="M131" s="77" t="s">
        <v>588</v>
      </c>
      <c r="N131" s="35" t="s">
        <v>608</v>
      </c>
      <c r="O131" s="35" t="s">
        <v>609</v>
      </c>
      <c r="P131" s="35" t="s">
        <v>598</v>
      </c>
      <c r="Q131" s="35" t="s">
        <v>67</v>
      </c>
      <c r="R131" s="35" t="s">
        <v>604</v>
      </c>
      <c r="S131" s="35" t="s">
        <v>357</v>
      </c>
      <c r="T131" s="35" t="s">
        <v>601</v>
      </c>
      <c r="U131" s="97">
        <f t="shared" si="19"/>
        <v>2</v>
      </c>
      <c r="V131" s="97">
        <f t="shared" si="19"/>
        <v>2</v>
      </c>
      <c r="W131" s="98"/>
      <c r="X131" s="98"/>
      <c r="Y131" s="99"/>
      <c r="Z131" s="99"/>
      <c r="AA131" s="99"/>
      <c r="AB131" s="100"/>
      <c r="AC131" s="100"/>
      <c r="AD131" s="100">
        <v>1</v>
      </c>
      <c r="AE131" s="100">
        <v>1</v>
      </c>
      <c r="AF131" s="100">
        <v>1</v>
      </c>
      <c r="AG131" s="100">
        <v>1</v>
      </c>
      <c r="AH131" s="186">
        <v>2</v>
      </c>
      <c r="AI131" s="186">
        <v>2</v>
      </c>
      <c r="AJ131" s="99"/>
      <c r="AK131" s="99"/>
      <c r="AL131" s="99"/>
      <c r="AM131" s="99"/>
      <c r="AN131" s="99"/>
      <c r="AO131" s="99"/>
      <c r="AP131" s="188">
        <v>0</v>
      </c>
      <c r="AQ131" s="188">
        <v>0</v>
      </c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>
        <v>1</v>
      </c>
      <c r="BE131" s="101">
        <v>1</v>
      </c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>
        <v>1</v>
      </c>
      <c r="BU131" s="101">
        <v>1</v>
      </c>
      <c r="BV131" s="101"/>
      <c r="BW131" s="101"/>
      <c r="BX131" s="101"/>
      <c r="BY131" s="101"/>
      <c r="BZ131" s="101"/>
      <c r="CA131" s="101"/>
      <c r="CB131" s="102"/>
      <c r="CC131" s="102"/>
      <c r="CD131" s="102"/>
      <c r="CE131" s="102"/>
      <c r="CF131" s="102">
        <v>1</v>
      </c>
      <c r="CG131" s="102">
        <v>1</v>
      </c>
      <c r="CH131" s="102"/>
      <c r="CI131" s="102"/>
      <c r="CJ131" s="102"/>
      <c r="CK131" s="102"/>
      <c r="CL131" s="102">
        <v>1</v>
      </c>
      <c r="CM131" s="102">
        <v>1</v>
      </c>
      <c r="CN131" s="79">
        <f t="shared" si="20"/>
        <v>2</v>
      </c>
      <c r="CO131" s="79">
        <f t="shared" si="20"/>
        <v>2</v>
      </c>
      <c r="CP131" s="79">
        <f t="shared" si="21"/>
        <v>2</v>
      </c>
      <c r="CQ131" s="79">
        <f t="shared" si="21"/>
        <v>2</v>
      </c>
      <c r="CR131" s="103" t="str">
        <f t="shared" si="22"/>
        <v>Mire</v>
      </c>
      <c r="CS131" s="103" t="str">
        <f t="shared" si="23"/>
        <v>Mire</v>
      </c>
      <c r="CT131" s="103" t="str">
        <f t="shared" si="24"/>
        <v>Mire</v>
      </c>
      <c r="CU131" s="104" t="str">
        <f t="shared" si="25"/>
        <v>Mire</v>
      </c>
    </row>
    <row r="132" spans="1:99" ht="13.5" customHeight="1">
      <c r="A132" s="83" t="s">
        <v>77</v>
      </c>
      <c r="B132" s="35" t="s">
        <v>66</v>
      </c>
      <c r="C132" s="35"/>
      <c r="D132" s="35"/>
      <c r="E132" s="35" t="s">
        <v>362</v>
      </c>
      <c r="F132" s="77" t="s">
        <v>454</v>
      </c>
      <c r="G132" s="96" t="s">
        <v>758</v>
      </c>
      <c r="H132" s="39">
        <v>63</v>
      </c>
      <c r="I132" s="77" t="s">
        <v>759</v>
      </c>
      <c r="J132" s="77" t="s">
        <v>78</v>
      </c>
      <c r="K132" s="77" t="s">
        <v>78</v>
      </c>
      <c r="L132" s="77" t="s">
        <v>583</v>
      </c>
      <c r="M132" s="77" t="s">
        <v>589</v>
      </c>
      <c r="N132" s="35" t="s">
        <v>608</v>
      </c>
      <c r="O132" s="35" t="s">
        <v>609</v>
      </c>
      <c r="P132" s="35" t="s">
        <v>598</v>
      </c>
      <c r="Q132" s="35" t="s">
        <v>599</v>
      </c>
      <c r="R132" s="35" t="s">
        <v>600</v>
      </c>
      <c r="S132" s="35"/>
      <c r="T132" s="35" t="s">
        <v>601</v>
      </c>
      <c r="U132" s="97">
        <f t="shared" si="19"/>
        <v>16</v>
      </c>
      <c r="V132" s="97">
        <f t="shared" si="19"/>
        <v>12</v>
      </c>
      <c r="W132" s="98">
        <v>1</v>
      </c>
      <c r="X132" s="98"/>
      <c r="Y132" s="99"/>
      <c r="Z132" s="99"/>
      <c r="AA132" s="99"/>
      <c r="AB132" s="100"/>
      <c r="AC132" s="100"/>
      <c r="AD132" s="100">
        <v>3</v>
      </c>
      <c r="AE132" s="100">
        <v>3</v>
      </c>
      <c r="AF132" s="100">
        <v>4</v>
      </c>
      <c r="AG132" s="100">
        <v>2</v>
      </c>
      <c r="AH132" s="186">
        <v>7</v>
      </c>
      <c r="AI132" s="186">
        <v>5</v>
      </c>
      <c r="AJ132" s="99"/>
      <c r="AK132" s="99"/>
      <c r="AL132" s="99"/>
      <c r="AM132" s="99"/>
      <c r="AN132" s="99">
        <v>9</v>
      </c>
      <c r="AO132" s="99">
        <v>7</v>
      </c>
      <c r="AP132" s="188">
        <v>9</v>
      </c>
      <c r="AQ132" s="188">
        <v>7</v>
      </c>
      <c r="AR132" s="101"/>
      <c r="AS132" s="101"/>
      <c r="AT132" s="101">
        <v>1</v>
      </c>
      <c r="AU132" s="101">
        <v>1</v>
      </c>
      <c r="AV132" s="101">
        <v>1</v>
      </c>
      <c r="AW132" s="101">
        <v>0</v>
      </c>
      <c r="AX132" s="101">
        <v>1</v>
      </c>
      <c r="AY132" s="101">
        <v>1</v>
      </c>
      <c r="AZ132" s="101">
        <v>1</v>
      </c>
      <c r="BA132" s="101">
        <v>1</v>
      </c>
      <c r="BB132" s="101">
        <v>5</v>
      </c>
      <c r="BC132" s="101">
        <v>4</v>
      </c>
      <c r="BD132" s="101">
        <v>1</v>
      </c>
      <c r="BE132" s="101">
        <v>1</v>
      </c>
      <c r="BF132" s="101"/>
      <c r="BG132" s="101"/>
      <c r="BH132" s="101"/>
      <c r="BI132" s="101"/>
      <c r="BJ132" s="101"/>
      <c r="BK132" s="101"/>
      <c r="BL132" s="101"/>
      <c r="BM132" s="101"/>
      <c r="BN132" s="101">
        <v>1</v>
      </c>
      <c r="BO132" s="101">
        <v>1</v>
      </c>
      <c r="BP132" s="101">
        <v>2</v>
      </c>
      <c r="BQ132" s="101">
        <v>1</v>
      </c>
      <c r="BR132" s="101"/>
      <c r="BS132" s="101"/>
      <c r="BT132" s="101">
        <v>2</v>
      </c>
      <c r="BU132" s="101">
        <v>2</v>
      </c>
      <c r="BV132" s="101"/>
      <c r="BW132" s="101"/>
      <c r="BX132" s="101"/>
      <c r="BY132" s="101"/>
      <c r="BZ132" s="101">
        <v>1</v>
      </c>
      <c r="CA132" s="101">
        <v>0</v>
      </c>
      <c r="CB132" s="102">
        <v>1</v>
      </c>
      <c r="CC132" s="102">
        <v>1</v>
      </c>
      <c r="CD132" s="102">
        <v>3</v>
      </c>
      <c r="CE132" s="102">
        <v>2</v>
      </c>
      <c r="CF132" s="102">
        <v>5</v>
      </c>
      <c r="CG132" s="102">
        <v>4</v>
      </c>
      <c r="CH132" s="102">
        <v>2</v>
      </c>
      <c r="CI132" s="102">
        <v>2</v>
      </c>
      <c r="CJ132" s="102"/>
      <c r="CK132" s="102"/>
      <c r="CL132" s="102">
        <v>5</v>
      </c>
      <c r="CM132" s="102">
        <v>3</v>
      </c>
      <c r="CN132" s="79">
        <f t="shared" si="20"/>
        <v>16</v>
      </c>
      <c r="CO132" s="79">
        <f t="shared" si="20"/>
        <v>12</v>
      </c>
      <c r="CP132" s="79">
        <f t="shared" si="21"/>
        <v>16</v>
      </c>
      <c r="CQ132" s="79">
        <f t="shared" si="21"/>
        <v>12</v>
      </c>
      <c r="CR132" s="103" t="str">
        <f t="shared" si="22"/>
        <v>Mire</v>
      </c>
      <c r="CS132" s="103" t="str">
        <f t="shared" si="23"/>
        <v>Mire</v>
      </c>
      <c r="CT132" s="103" t="str">
        <f t="shared" si="24"/>
        <v>Mire</v>
      </c>
      <c r="CU132" s="104" t="str">
        <f t="shared" si="25"/>
        <v>Mire</v>
      </c>
    </row>
    <row r="133" spans="1:99" ht="13.5" customHeight="1">
      <c r="A133" s="96" t="s">
        <v>77</v>
      </c>
      <c r="B133" s="77" t="s">
        <v>66</v>
      </c>
      <c r="C133" s="35"/>
      <c r="D133" s="35"/>
      <c r="E133" s="77" t="s">
        <v>363</v>
      </c>
      <c r="F133" s="77" t="s">
        <v>454</v>
      </c>
      <c r="G133" s="96" t="s">
        <v>758</v>
      </c>
      <c r="H133" s="39">
        <v>63</v>
      </c>
      <c r="I133" s="77" t="s">
        <v>759</v>
      </c>
      <c r="J133" s="77" t="s">
        <v>78</v>
      </c>
      <c r="K133" s="77" t="s">
        <v>78</v>
      </c>
      <c r="L133" s="77" t="s">
        <v>583</v>
      </c>
      <c r="M133" s="77" t="s">
        <v>590</v>
      </c>
      <c r="N133" s="77" t="s">
        <v>608</v>
      </c>
      <c r="O133" s="77" t="s">
        <v>609</v>
      </c>
      <c r="P133" s="77" t="s">
        <v>598</v>
      </c>
      <c r="Q133" s="35" t="s">
        <v>599</v>
      </c>
      <c r="R133" s="77" t="s">
        <v>604</v>
      </c>
      <c r="S133" s="77" t="s">
        <v>362</v>
      </c>
      <c r="T133" s="77" t="s">
        <v>601</v>
      </c>
      <c r="U133" s="97">
        <f t="shared" si="19"/>
        <v>4</v>
      </c>
      <c r="V133" s="97">
        <f t="shared" si="19"/>
        <v>2</v>
      </c>
      <c r="W133" s="98"/>
      <c r="X133" s="98"/>
      <c r="Y133" s="99"/>
      <c r="Z133" s="99"/>
      <c r="AA133" s="99"/>
      <c r="AB133" s="100"/>
      <c r="AC133" s="100"/>
      <c r="AD133" s="100">
        <v>1</v>
      </c>
      <c r="AE133" s="100">
        <v>1</v>
      </c>
      <c r="AF133" s="100">
        <v>1</v>
      </c>
      <c r="AG133" s="100">
        <v>0</v>
      </c>
      <c r="AH133" s="186">
        <v>2</v>
      </c>
      <c r="AI133" s="186">
        <v>1</v>
      </c>
      <c r="AJ133" s="99"/>
      <c r="AK133" s="99"/>
      <c r="AL133" s="99"/>
      <c r="AM133" s="99"/>
      <c r="AN133" s="99">
        <v>2</v>
      </c>
      <c r="AO133" s="99">
        <v>1</v>
      </c>
      <c r="AP133" s="188">
        <v>2</v>
      </c>
      <c r="AQ133" s="188">
        <v>1</v>
      </c>
      <c r="AR133" s="101"/>
      <c r="AS133" s="101"/>
      <c r="AT133" s="101"/>
      <c r="AU133" s="101"/>
      <c r="AV133" s="101">
        <v>1</v>
      </c>
      <c r="AW133" s="101">
        <v>0</v>
      </c>
      <c r="AX133" s="101"/>
      <c r="AY133" s="101"/>
      <c r="AZ133" s="101"/>
      <c r="BA133" s="101"/>
      <c r="BB133" s="101"/>
      <c r="BC133" s="101"/>
      <c r="BD133" s="101"/>
      <c r="BE133" s="101"/>
      <c r="BF133" s="101">
        <v>2</v>
      </c>
      <c r="BG133" s="101">
        <v>1</v>
      </c>
      <c r="BH133" s="101">
        <v>1</v>
      </c>
      <c r="BI133" s="101">
        <v>1</v>
      </c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2">
        <v>1</v>
      </c>
      <c r="CC133" s="102">
        <v>0</v>
      </c>
      <c r="CD133" s="102"/>
      <c r="CE133" s="102"/>
      <c r="CF133" s="102">
        <v>3</v>
      </c>
      <c r="CG133" s="102">
        <v>2</v>
      </c>
      <c r="CH133" s="102"/>
      <c r="CI133" s="102"/>
      <c r="CJ133" s="102"/>
      <c r="CK133" s="102"/>
      <c r="CL133" s="102"/>
      <c r="CM133" s="102"/>
      <c r="CN133" s="79">
        <f t="shared" si="20"/>
        <v>4</v>
      </c>
      <c r="CO133" s="79">
        <f t="shared" si="20"/>
        <v>2</v>
      </c>
      <c r="CP133" s="79">
        <f t="shared" si="21"/>
        <v>4</v>
      </c>
      <c r="CQ133" s="79">
        <f t="shared" si="21"/>
        <v>2</v>
      </c>
      <c r="CR133" s="103" t="str">
        <f t="shared" si="22"/>
        <v>Mire</v>
      </c>
      <c r="CS133" s="103" t="str">
        <f t="shared" si="23"/>
        <v>Mire</v>
      </c>
      <c r="CT133" s="103" t="str">
        <f t="shared" si="24"/>
        <v>Mire</v>
      </c>
      <c r="CU133" s="104" t="str">
        <f t="shared" si="25"/>
        <v>Mire</v>
      </c>
    </row>
    <row r="134" spans="1:99" ht="13.5" customHeight="1">
      <c r="A134" s="83" t="s">
        <v>77</v>
      </c>
      <c r="B134" s="35" t="s">
        <v>66</v>
      </c>
      <c r="C134" s="35"/>
      <c r="D134" s="35"/>
      <c r="E134" s="35" t="s">
        <v>364</v>
      </c>
      <c r="F134" s="77" t="s">
        <v>455</v>
      </c>
      <c r="G134" s="96" t="s">
        <v>758</v>
      </c>
      <c r="H134" s="39">
        <v>49</v>
      </c>
      <c r="I134" s="77" t="s">
        <v>759</v>
      </c>
      <c r="J134" s="77" t="s">
        <v>78</v>
      </c>
      <c r="K134" s="77" t="s">
        <v>78</v>
      </c>
      <c r="L134" s="77" t="s">
        <v>591</v>
      </c>
      <c r="M134" s="77" t="s">
        <v>592</v>
      </c>
      <c r="N134" s="35" t="s">
        <v>608</v>
      </c>
      <c r="O134" s="35" t="s">
        <v>609</v>
      </c>
      <c r="P134" s="35" t="s">
        <v>598</v>
      </c>
      <c r="Q134" s="35" t="s">
        <v>599</v>
      </c>
      <c r="R134" s="35" t="s">
        <v>604</v>
      </c>
      <c r="S134" s="35" t="s">
        <v>366</v>
      </c>
      <c r="T134" s="35" t="s">
        <v>601</v>
      </c>
      <c r="U134" s="97">
        <f t="shared" si="19"/>
        <v>3</v>
      </c>
      <c r="V134" s="97">
        <f t="shared" si="19"/>
        <v>1</v>
      </c>
      <c r="W134" s="98"/>
      <c r="X134" s="98"/>
      <c r="Y134" s="99"/>
      <c r="Z134" s="99"/>
      <c r="AA134" s="99"/>
      <c r="AB134" s="100"/>
      <c r="AC134" s="100"/>
      <c r="AD134" s="100">
        <v>1</v>
      </c>
      <c r="AE134" s="100">
        <v>0</v>
      </c>
      <c r="AF134" s="100"/>
      <c r="AG134" s="100"/>
      <c r="AH134" s="186">
        <v>1</v>
      </c>
      <c r="AI134" s="186">
        <v>0</v>
      </c>
      <c r="AJ134" s="99"/>
      <c r="AK134" s="99"/>
      <c r="AL134" s="99">
        <v>1</v>
      </c>
      <c r="AM134" s="99">
        <v>1</v>
      </c>
      <c r="AN134" s="99">
        <v>1</v>
      </c>
      <c r="AO134" s="99">
        <v>0</v>
      </c>
      <c r="AP134" s="188">
        <v>2</v>
      </c>
      <c r="AQ134" s="188">
        <v>1</v>
      </c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>
        <v>1</v>
      </c>
      <c r="BG134" s="101">
        <v>1</v>
      </c>
      <c r="BH134" s="101">
        <v>1</v>
      </c>
      <c r="BI134" s="101">
        <v>0</v>
      </c>
      <c r="BJ134" s="101"/>
      <c r="BK134" s="101"/>
      <c r="BL134" s="101"/>
      <c r="BM134" s="101"/>
      <c r="BN134" s="101">
        <v>1</v>
      </c>
      <c r="BO134" s="101">
        <v>0</v>
      </c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2"/>
      <c r="CC134" s="102"/>
      <c r="CD134" s="102"/>
      <c r="CE134" s="102"/>
      <c r="CF134" s="102"/>
      <c r="CG134" s="102"/>
      <c r="CH134" s="102">
        <v>2</v>
      </c>
      <c r="CI134" s="102">
        <v>1</v>
      </c>
      <c r="CJ134" s="102">
        <v>1</v>
      </c>
      <c r="CK134" s="102">
        <v>0</v>
      </c>
      <c r="CL134" s="102"/>
      <c r="CM134" s="102"/>
      <c r="CN134" s="79">
        <f t="shared" si="20"/>
        <v>3</v>
      </c>
      <c r="CO134" s="79">
        <f t="shared" si="20"/>
        <v>1</v>
      </c>
      <c r="CP134" s="79">
        <f t="shared" si="21"/>
        <v>3</v>
      </c>
      <c r="CQ134" s="79">
        <f t="shared" si="21"/>
        <v>1</v>
      </c>
      <c r="CR134" s="103" t="str">
        <f t="shared" si="22"/>
        <v>Mire</v>
      </c>
      <c r="CS134" s="103" t="str">
        <f t="shared" si="23"/>
        <v>Mire</v>
      </c>
      <c r="CT134" s="103" t="str">
        <f t="shared" si="24"/>
        <v>Mire</v>
      </c>
      <c r="CU134" s="104" t="str">
        <f t="shared" si="25"/>
        <v>Mire</v>
      </c>
    </row>
    <row r="135" spans="1:99" ht="13.5" customHeight="1">
      <c r="A135" s="83" t="s">
        <v>77</v>
      </c>
      <c r="B135" s="35" t="s">
        <v>66</v>
      </c>
      <c r="C135" s="35"/>
      <c r="D135" s="35"/>
      <c r="E135" s="35" t="s">
        <v>365</v>
      </c>
      <c r="F135" s="77" t="s">
        <v>455</v>
      </c>
      <c r="G135" s="96" t="s">
        <v>758</v>
      </c>
      <c r="H135" s="39">
        <v>49</v>
      </c>
      <c r="I135" s="77" t="s">
        <v>759</v>
      </c>
      <c r="J135" s="77" t="s">
        <v>78</v>
      </c>
      <c r="K135" s="77" t="s">
        <v>78</v>
      </c>
      <c r="L135" s="77" t="s">
        <v>591</v>
      </c>
      <c r="M135" s="77" t="s">
        <v>593</v>
      </c>
      <c r="N135" s="35" t="s">
        <v>608</v>
      </c>
      <c r="O135" s="35" t="s">
        <v>609</v>
      </c>
      <c r="P135" s="35" t="s">
        <v>598</v>
      </c>
      <c r="Q135" s="35" t="s">
        <v>67</v>
      </c>
      <c r="R135" s="35" t="s">
        <v>604</v>
      </c>
      <c r="S135" s="35" t="s">
        <v>366</v>
      </c>
      <c r="T135" s="35" t="s">
        <v>601</v>
      </c>
      <c r="U135" s="97">
        <f t="shared" si="19"/>
        <v>1</v>
      </c>
      <c r="V135" s="97">
        <f t="shared" si="19"/>
        <v>1</v>
      </c>
      <c r="W135" s="98"/>
      <c r="X135" s="98"/>
      <c r="Y135" s="99"/>
      <c r="Z135" s="99"/>
      <c r="AA135" s="99"/>
      <c r="AB135" s="100"/>
      <c r="AC135" s="100"/>
      <c r="AD135" s="100">
        <v>1</v>
      </c>
      <c r="AE135" s="100">
        <v>1</v>
      </c>
      <c r="AF135" s="100"/>
      <c r="AG135" s="100"/>
      <c r="AH135" s="186">
        <v>1</v>
      </c>
      <c r="AI135" s="186">
        <v>1</v>
      </c>
      <c r="AJ135" s="99"/>
      <c r="AK135" s="99"/>
      <c r="AL135" s="99"/>
      <c r="AM135" s="99"/>
      <c r="AN135" s="99"/>
      <c r="AO135" s="99"/>
      <c r="AP135" s="188">
        <v>0</v>
      </c>
      <c r="AQ135" s="188">
        <v>0</v>
      </c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>
        <v>1</v>
      </c>
      <c r="BE135" s="101">
        <v>1</v>
      </c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2"/>
      <c r="CC135" s="102"/>
      <c r="CD135" s="102">
        <v>1</v>
      </c>
      <c r="CE135" s="102">
        <v>1</v>
      </c>
      <c r="CF135" s="102"/>
      <c r="CG135" s="102"/>
      <c r="CH135" s="102"/>
      <c r="CI135" s="102"/>
      <c r="CJ135" s="102"/>
      <c r="CK135" s="102"/>
      <c r="CL135" s="102"/>
      <c r="CM135" s="102"/>
      <c r="CN135" s="79">
        <f t="shared" si="20"/>
        <v>1</v>
      </c>
      <c r="CO135" s="79">
        <f t="shared" si="20"/>
        <v>1</v>
      </c>
      <c r="CP135" s="79">
        <f t="shared" si="21"/>
        <v>1</v>
      </c>
      <c r="CQ135" s="79">
        <f t="shared" si="21"/>
        <v>1</v>
      </c>
      <c r="CR135" s="103" t="str">
        <f t="shared" si="22"/>
        <v>Mire</v>
      </c>
      <c r="CS135" s="103" t="str">
        <f t="shared" si="23"/>
        <v>Mire</v>
      </c>
      <c r="CT135" s="103" t="str">
        <f t="shared" si="24"/>
        <v>Mire</v>
      </c>
      <c r="CU135" s="104" t="str">
        <f t="shared" si="25"/>
        <v>Mire</v>
      </c>
    </row>
    <row r="136" spans="1:99" ht="13.5" customHeight="1">
      <c r="A136" s="83" t="s">
        <v>77</v>
      </c>
      <c r="B136" s="35" t="s">
        <v>66</v>
      </c>
      <c r="C136" s="35"/>
      <c r="D136" s="35"/>
      <c r="E136" s="35" t="s">
        <v>366</v>
      </c>
      <c r="F136" s="77" t="s">
        <v>455</v>
      </c>
      <c r="G136" s="96" t="s">
        <v>758</v>
      </c>
      <c r="H136" s="39">
        <v>49</v>
      </c>
      <c r="I136" s="77" t="s">
        <v>759</v>
      </c>
      <c r="J136" s="77" t="s">
        <v>78</v>
      </c>
      <c r="K136" s="77" t="s">
        <v>78</v>
      </c>
      <c r="L136" s="77" t="s">
        <v>591</v>
      </c>
      <c r="M136" s="77" t="s">
        <v>594</v>
      </c>
      <c r="N136" s="35" t="s">
        <v>608</v>
      </c>
      <c r="O136" s="35" t="s">
        <v>609</v>
      </c>
      <c r="P136" s="35" t="s">
        <v>598</v>
      </c>
      <c r="Q136" s="35" t="s">
        <v>599</v>
      </c>
      <c r="R136" s="35" t="s">
        <v>600</v>
      </c>
      <c r="S136" s="35"/>
      <c r="T136" s="35" t="s">
        <v>601</v>
      </c>
      <c r="U136" s="97">
        <f aca="true" t="shared" si="26" ref="U136:V150">AH136+AP136</f>
        <v>10</v>
      </c>
      <c r="V136" s="97">
        <f t="shared" si="26"/>
        <v>5</v>
      </c>
      <c r="W136" s="98">
        <v>1</v>
      </c>
      <c r="X136" s="98">
        <v>0</v>
      </c>
      <c r="Y136" s="99"/>
      <c r="Z136" s="99"/>
      <c r="AA136" s="99"/>
      <c r="AB136" s="100"/>
      <c r="AC136" s="100"/>
      <c r="AD136" s="100">
        <v>2</v>
      </c>
      <c r="AE136" s="100">
        <v>2</v>
      </c>
      <c r="AF136" s="100">
        <v>1</v>
      </c>
      <c r="AG136" s="100">
        <v>1</v>
      </c>
      <c r="AH136" s="186">
        <v>3</v>
      </c>
      <c r="AI136" s="186">
        <v>3</v>
      </c>
      <c r="AJ136" s="99">
        <v>1</v>
      </c>
      <c r="AK136" s="99">
        <v>1</v>
      </c>
      <c r="AL136" s="99">
        <v>1</v>
      </c>
      <c r="AM136" s="99">
        <v>0</v>
      </c>
      <c r="AN136" s="99">
        <v>5</v>
      </c>
      <c r="AO136" s="99">
        <v>1</v>
      </c>
      <c r="AP136" s="188">
        <v>7</v>
      </c>
      <c r="AQ136" s="188">
        <v>2</v>
      </c>
      <c r="AR136" s="101"/>
      <c r="AS136" s="101"/>
      <c r="AT136" s="101">
        <v>1</v>
      </c>
      <c r="AU136" s="101">
        <v>1</v>
      </c>
      <c r="AV136" s="101"/>
      <c r="AW136" s="101"/>
      <c r="AX136" s="101"/>
      <c r="AY136" s="101"/>
      <c r="AZ136" s="101"/>
      <c r="BA136" s="101"/>
      <c r="BB136" s="101">
        <v>1</v>
      </c>
      <c r="BC136" s="101">
        <v>0</v>
      </c>
      <c r="BD136" s="101">
        <v>1</v>
      </c>
      <c r="BE136" s="101">
        <v>1</v>
      </c>
      <c r="BF136" s="101"/>
      <c r="BG136" s="101"/>
      <c r="BH136" s="101"/>
      <c r="BI136" s="101"/>
      <c r="BJ136" s="101">
        <v>2</v>
      </c>
      <c r="BK136" s="101">
        <v>1</v>
      </c>
      <c r="BL136" s="101"/>
      <c r="BM136" s="101"/>
      <c r="BN136" s="101">
        <v>1</v>
      </c>
      <c r="BO136" s="101">
        <v>0</v>
      </c>
      <c r="BP136" s="101">
        <v>2</v>
      </c>
      <c r="BQ136" s="101">
        <v>2</v>
      </c>
      <c r="BR136" s="101">
        <v>2</v>
      </c>
      <c r="BS136" s="101">
        <v>0</v>
      </c>
      <c r="BT136" s="101"/>
      <c r="BU136" s="101"/>
      <c r="BV136" s="101"/>
      <c r="BW136" s="101"/>
      <c r="BX136" s="101"/>
      <c r="BY136" s="101"/>
      <c r="BZ136" s="101"/>
      <c r="CA136" s="101"/>
      <c r="CB136" s="102">
        <v>2</v>
      </c>
      <c r="CC136" s="102">
        <v>1</v>
      </c>
      <c r="CD136" s="102"/>
      <c r="CE136" s="102"/>
      <c r="CF136" s="102"/>
      <c r="CG136" s="102"/>
      <c r="CH136" s="102">
        <v>2</v>
      </c>
      <c r="CI136" s="102">
        <v>2</v>
      </c>
      <c r="CJ136" s="102">
        <v>3</v>
      </c>
      <c r="CK136" s="102">
        <v>0</v>
      </c>
      <c r="CL136" s="102">
        <v>3</v>
      </c>
      <c r="CM136" s="102">
        <v>2</v>
      </c>
      <c r="CN136" s="79">
        <f t="shared" si="20"/>
        <v>10</v>
      </c>
      <c r="CO136" s="79">
        <f t="shared" si="20"/>
        <v>5</v>
      </c>
      <c r="CP136" s="79">
        <f t="shared" si="21"/>
        <v>10</v>
      </c>
      <c r="CQ136" s="79">
        <f t="shared" si="21"/>
        <v>5</v>
      </c>
      <c r="CR136" s="103" t="str">
        <f t="shared" si="22"/>
        <v>Mire</v>
      </c>
      <c r="CS136" s="103" t="str">
        <f t="shared" si="23"/>
        <v>Mire</v>
      </c>
      <c r="CT136" s="103" t="str">
        <f t="shared" si="24"/>
        <v>Mire</v>
      </c>
      <c r="CU136" s="104" t="str">
        <f t="shared" si="25"/>
        <v>Mire</v>
      </c>
    </row>
    <row r="137" spans="1:99" ht="13.5" customHeight="1">
      <c r="A137" s="83" t="s">
        <v>77</v>
      </c>
      <c r="B137" s="35" t="s">
        <v>66</v>
      </c>
      <c r="C137" s="35"/>
      <c r="D137" s="35"/>
      <c r="E137" s="35" t="s">
        <v>367</v>
      </c>
      <c r="F137" s="77" t="s">
        <v>455</v>
      </c>
      <c r="G137" s="96" t="s">
        <v>758</v>
      </c>
      <c r="H137" s="39">
        <v>49</v>
      </c>
      <c r="I137" s="77" t="s">
        <v>759</v>
      </c>
      <c r="J137" s="77" t="s">
        <v>78</v>
      </c>
      <c r="K137" s="77" t="s">
        <v>78</v>
      </c>
      <c r="L137" s="77" t="s">
        <v>591</v>
      </c>
      <c r="M137" s="77" t="s">
        <v>595</v>
      </c>
      <c r="N137" s="35" t="s">
        <v>608</v>
      </c>
      <c r="O137" s="35" t="s">
        <v>609</v>
      </c>
      <c r="P137" s="35" t="s">
        <v>598</v>
      </c>
      <c r="Q137" s="35" t="s">
        <v>599</v>
      </c>
      <c r="R137" s="35" t="s">
        <v>604</v>
      </c>
      <c r="S137" s="35" t="s">
        <v>366</v>
      </c>
      <c r="T137" s="35" t="s">
        <v>601</v>
      </c>
      <c r="U137" s="97">
        <f t="shared" si="26"/>
        <v>2</v>
      </c>
      <c r="V137" s="97">
        <f t="shared" si="26"/>
        <v>1</v>
      </c>
      <c r="W137" s="98"/>
      <c r="X137" s="98"/>
      <c r="Y137" s="99"/>
      <c r="Z137" s="99"/>
      <c r="AA137" s="99"/>
      <c r="AB137" s="100"/>
      <c r="AC137" s="100"/>
      <c r="AD137" s="100"/>
      <c r="AE137" s="100"/>
      <c r="AF137" s="100">
        <v>1</v>
      </c>
      <c r="AG137" s="100">
        <v>0</v>
      </c>
      <c r="AH137" s="186">
        <v>1</v>
      </c>
      <c r="AI137" s="186">
        <v>0</v>
      </c>
      <c r="AJ137" s="99"/>
      <c r="AK137" s="99"/>
      <c r="AL137" s="99"/>
      <c r="AM137" s="99"/>
      <c r="AN137" s="99">
        <v>1</v>
      </c>
      <c r="AO137" s="99">
        <v>1</v>
      </c>
      <c r="AP137" s="188">
        <v>1</v>
      </c>
      <c r="AQ137" s="188">
        <v>1</v>
      </c>
      <c r="AR137" s="101"/>
      <c r="AS137" s="101"/>
      <c r="AT137" s="101"/>
      <c r="AU137" s="101"/>
      <c r="AV137" s="101">
        <v>1</v>
      </c>
      <c r="AW137" s="101">
        <v>0</v>
      </c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>
        <v>1</v>
      </c>
      <c r="BO137" s="101">
        <v>1</v>
      </c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2">
        <v>1</v>
      </c>
      <c r="CC137" s="102">
        <v>0</v>
      </c>
      <c r="CD137" s="102"/>
      <c r="CE137" s="102"/>
      <c r="CF137" s="102">
        <v>1</v>
      </c>
      <c r="CG137" s="102">
        <v>1</v>
      </c>
      <c r="CH137" s="102"/>
      <c r="CI137" s="102"/>
      <c r="CJ137" s="102"/>
      <c r="CK137" s="102"/>
      <c r="CL137" s="102"/>
      <c r="CM137" s="102"/>
      <c r="CN137" s="79">
        <f t="shared" si="20"/>
        <v>2</v>
      </c>
      <c r="CO137" s="79">
        <f t="shared" si="20"/>
        <v>1</v>
      </c>
      <c r="CP137" s="79">
        <f t="shared" si="21"/>
        <v>2</v>
      </c>
      <c r="CQ137" s="79">
        <f t="shared" si="21"/>
        <v>1</v>
      </c>
      <c r="CR137" s="103" t="str">
        <f t="shared" si="22"/>
        <v>Mire</v>
      </c>
      <c r="CS137" s="103" t="str">
        <f t="shared" si="23"/>
        <v>Mire</v>
      </c>
      <c r="CT137" s="103" t="str">
        <f t="shared" si="24"/>
        <v>Mire</v>
      </c>
      <c r="CU137" s="104" t="str">
        <f t="shared" si="25"/>
        <v>Mire</v>
      </c>
    </row>
    <row r="138" spans="1:99" ht="13.5" customHeight="1">
      <c r="A138" s="83" t="s">
        <v>77</v>
      </c>
      <c r="B138" s="35" t="s">
        <v>66</v>
      </c>
      <c r="C138" s="35"/>
      <c r="D138" s="35"/>
      <c r="E138" s="35" t="s">
        <v>368</v>
      </c>
      <c r="F138" s="77" t="s">
        <v>456</v>
      </c>
      <c r="G138" s="96" t="s">
        <v>760</v>
      </c>
      <c r="H138" s="39">
        <v>47</v>
      </c>
      <c r="I138" s="77" t="s">
        <v>759</v>
      </c>
      <c r="J138" s="77" t="s">
        <v>78</v>
      </c>
      <c r="K138" s="77" t="s">
        <v>78</v>
      </c>
      <c r="L138" s="77" t="s">
        <v>78</v>
      </c>
      <c r="M138" s="77" t="s">
        <v>78</v>
      </c>
      <c r="N138" s="35" t="s">
        <v>596</v>
      </c>
      <c r="O138" s="35" t="s">
        <v>597</v>
      </c>
      <c r="P138" s="35" t="s">
        <v>613</v>
      </c>
      <c r="Q138" s="35" t="s">
        <v>599</v>
      </c>
      <c r="R138" s="35" t="s">
        <v>600</v>
      </c>
      <c r="S138" s="35"/>
      <c r="T138" s="35" t="s">
        <v>601</v>
      </c>
      <c r="U138" s="97">
        <f t="shared" si="26"/>
        <v>20</v>
      </c>
      <c r="V138" s="97">
        <f t="shared" si="26"/>
        <v>20</v>
      </c>
      <c r="W138" s="98">
        <v>2</v>
      </c>
      <c r="X138" s="98">
        <v>2</v>
      </c>
      <c r="Y138" s="99"/>
      <c r="Z138" s="99">
        <v>2</v>
      </c>
      <c r="AA138" s="99"/>
      <c r="AB138" s="100"/>
      <c r="AC138" s="100"/>
      <c r="AD138" s="100"/>
      <c r="AE138" s="100"/>
      <c r="AF138" s="100">
        <v>9</v>
      </c>
      <c r="AG138" s="100">
        <v>9</v>
      </c>
      <c r="AH138" s="186">
        <f aca="true" t="shared" si="27" ref="AH138:AI150">AB138+AD138+AF138</f>
        <v>9</v>
      </c>
      <c r="AI138" s="186">
        <f t="shared" si="27"/>
        <v>9</v>
      </c>
      <c r="AJ138" s="99"/>
      <c r="AK138" s="99"/>
      <c r="AL138" s="99"/>
      <c r="AM138" s="99"/>
      <c r="AN138" s="99">
        <v>11</v>
      </c>
      <c r="AO138" s="99">
        <v>11</v>
      </c>
      <c r="AP138" s="188">
        <f aca="true" t="shared" si="28" ref="AP138:AQ150">AJ138+AL138+AN138</f>
        <v>11</v>
      </c>
      <c r="AQ138" s="188">
        <f t="shared" si="28"/>
        <v>11</v>
      </c>
      <c r="AR138" s="101"/>
      <c r="AS138" s="101"/>
      <c r="AT138" s="101"/>
      <c r="AU138" s="101"/>
      <c r="AV138" s="101">
        <v>1</v>
      </c>
      <c r="AW138" s="101">
        <v>1</v>
      </c>
      <c r="AX138" s="101">
        <v>5</v>
      </c>
      <c r="AY138" s="101">
        <v>5</v>
      </c>
      <c r="AZ138" s="101">
        <v>2</v>
      </c>
      <c r="BA138" s="101">
        <v>2</v>
      </c>
      <c r="BB138" s="101">
        <v>1</v>
      </c>
      <c r="BC138" s="101">
        <v>1</v>
      </c>
      <c r="BD138" s="101">
        <v>5</v>
      </c>
      <c r="BE138" s="101">
        <v>5</v>
      </c>
      <c r="BF138" s="101">
        <v>1</v>
      </c>
      <c r="BG138" s="101">
        <v>1</v>
      </c>
      <c r="BH138" s="101">
        <v>1</v>
      </c>
      <c r="BI138" s="101">
        <v>1</v>
      </c>
      <c r="BJ138" s="101">
        <v>2</v>
      </c>
      <c r="BK138" s="101">
        <v>2</v>
      </c>
      <c r="BL138" s="101"/>
      <c r="BM138" s="101"/>
      <c r="BN138" s="101">
        <v>2</v>
      </c>
      <c r="BO138" s="101">
        <v>2</v>
      </c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2">
        <v>4</v>
      </c>
      <c r="CC138" s="102">
        <v>4</v>
      </c>
      <c r="CD138" s="102">
        <v>10</v>
      </c>
      <c r="CE138" s="102">
        <v>10</v>
      </c>
      <c r="CF138" s="102">
        <v>2</v>
      </c>
      <c r="CG138" s="102">
        <v>2</v>
      </c>
      <c r="CH138" s="102">
        <v>2</v>
      </c>
      <c r="CI138" s="102">
        <v>2</v>
      </c>
      <c r="CJ138" s="102"/>
      <c r="CK138" s="102"/>
      <c r="CL138" s="102">
        <v>2</v>
      </c>
      <c r="CM138" s="102">
        <v>2</v>
      </c>
      <c r="CN138" s="79">
        <f t="shared" si="20"/>
        <v>20</v>
      </c>
      <c r="CO138" s="79">
        <f t="shared" si="20"/>
        <v>20</v>
      </c>
      <c r="CP138" s="79">
        <f t="shared" si="21"/>
        <v>20</v>
      </c>
      <c r="CQ138" s="79">
        <f t="shared" si="21"/>
        <v>20</v>
      </c>
      <c r="CR138" s="103" t="str">
        <f t="shared" si="22"/>
        <v>Mire</v>
      </c>
      <c r="CS138" s="103" t="str">
        <f t="shared" si="23"/>
        <v>Mire</v>
      </c>
      <c r="CT138" s="103" t="str">
        <f t="shared" si="24"/>
        <v>Mire</v>
      </c>
      <c r="CU138" s="104" t="str">
        <f t="shared" si="25"/>
        <v>Mire</v>
      </c>
    </row>
    <row r="139" spans="1:99" ht="13.5" customHeight="1">
      <c r="A139" s="83" t="s">
        <v>77</v>
      </c>
      <c r="B139" s="35" t="s">
        <v>66</v>
      </c>
      <c r="C139" s="35"/>
      <c r="D139" s="35"/>
      <c r="E139" s="35" t="s">
        <v>369</v>
      </c>
      <c r="F139" s="77" t="s">
        <v>457</v>
      </c>
      <c r="G139" s="96" t="s">
        <v>760</v>
      </c>
      <c r="H139" s="39">
        <v>55</v>
      </c>
      <c r="I139" s="77" t="s">
        <v>759</v>
      </c>
      <c r="J139" s="77" t="s">
        <v>78</v>
      </c>
      <c r="K139" s="77" t="s">
        <v>78</v>
      </c>
      <c r="L139" s="77" t="s">
        <v>78</v>
      </c>
      <c r="M139" s="77" t="s">
        <v>78</v>
      </c>
      <c r="N139" s="35" t="s">
        <v>596</v>
      </c>
      <c r="O139" s="35" t="s">
        <v>597</v>
      </c>
      <c r="P139" s="35" t="s">
        <v>613</v>
      </c>
      <c r="Q139" s="35" t="s">
        <v>605</v>
      </c>
      <c r="R139" s="35" t="s">
        <v>614</v>
      </c>
      <c r="S139" s="35" t="s">
        <v>617</v>
      </c>
      <c r="T139" s="35" t="s">
        <v>601</v>
      </c>
      <c r="U139" s="97">
        <f t="shared" si="26"/>
        <v>13</v>
      </c>
      <c r="V139" s="97">
        <f t="shared" si="26"/>
        <v>12</v>
      </c>
      <c r="W139" s="98">
        <v>1</v>
      </c>
      <c r="X139" s="98">
        <v>1</v>
      </c>
      <c r="Y139" s="99"/>
      <c r="Z139" s="99">
        <v>6</v>
      </c>
      <c r="AA139" s="99"/>
      <c r="AB139" s="100"/>
      <c r="AC139" s="100"/>
      <c r="AD139" s="100"/>
      <c r="AE139" s="100"/>
      <c r="AF139" s="100">
        <v>5</v>
      </c>
      <c r="AG139" s="100">
        <v>5</v>
      </c>
      <c r="AH139" s="186">
        <f t="shared" si="27"/>
        <v>5</v>
      </c>
      <c r="AI139" s="186">
        <f t="shared" si="27"/>
        <v>5</v>
      </c>
      <c r="AJ139" s="99"/>
      <c r="AK139" s="99"/>
      <c r="AL139" s="99"/>
      <c r="AM139" s="99"/>
      <c r="AN139" s="99">
        <v>8</v>
      </c>
      <c r="AO139" s="99">
        <v>7</v>
      </c>
      <c r="AP139" s="188">
        <f t="shared" si="28"/>
        <v>8</v>
      </c>
      <c r="AQ139" s="188">
        <f t="shared" si="28"/>
        <v>7</v>
      </c>
      <c r="AR139" s="101"/>
      <c r="AS139" s="101"/>
      <c r="AT139" s="101">
        <v>1</v>
      </c>
      <c r="AU139" s="101">
        <v>1</v>
      </c>
      <c r="AV139" s="101">
        <v>1</v>
      </c>
      <c r="AW139" s="101">
        <v>1</v>
      </c>
      <c r="AX139" s="101">
        <v>4</v>
      </c>
      <c r="AY139" s="101">
        <v>3</v>
      </c>
      <c r="AZ139" s="101">
        <v>1</v>
      </c>
      <c r="BA139" s="101">
        <v>1</v>
      </c>
      <c r="BB139" s="101">
        <v>1</v>
      </c>
      <c r="BC139" s="101">
        <v>1</v>
      </c>
      <c r="BD139" s="101">
        <v>1</v>
      </c>
      <c r="BE139" s="101">
        <v>1</v>
      </c>
      <c r="BF139" s="101"/>
      <c r="BG139" s="101"/>
      <c r="BH139" s="101"/>
      <c r="BI139" s="101"/>
      <c r="BJ139" s="101">
        <v>2</v>
      </c>
      <c r="BK139" s="101">
        <v>2</v>
      </c>
      <c r="BL139" s="101">
        <v>1</v>
      </c>
      <c r="BM139" s="101">
        <v>1</v>
      </c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>
        <v>1</v>
      </c>
      <c r="BY139" s="101">
        <v>1</v>
      </c>
      <c r="BZ139" s="101"/>
      <c r="CA139" s="101"/>
      <c r="CB139" s="102">
        <v>5</v>
      </c>
      <c r="CC139" s="102">
        <v>5</v>
      </c>
      <c r="CD139" s="102">
        <v>5</v>
      </c>
      <c r="CE139" s="102">
        <v>4</v>
      </c>
      <c r="CF139" s="102">
        <v>2</v>
      </c>
      <c r="CG139" s="102">
        <v>2</v>
      </c>
      <c r="CH139" s="102"/>
      <c r="CI139" s="102"/>
      <c r="CJ139" s="102"/>
      <c r="CK139" s="102"/>
      <c r="CL139" s="102">
        <v>1</v>
      </c>
      <c r="CM139" s="102">
        <v>1</v>
      </c>
      <c r="CN139" s="79">
        <f t="shared" si="20"/>
        <v>13</v>
      </c>
      <c r="CO139" s="79">
        <f t="shared" si="20"/>
        <v>12</v>
      </c>
      <c r="CP139" s="79">
        <f t="shared" si="21"/>
        <v>13</v>
      </c>
      <c r="CQ139" s="79">
        <f t="shared" si="21"/>
        <v>12</v>
      </c>
      <c r="CR139" s="103" t="str">
        <f t="shared" si="22"/>
        <v>Mire</v>
      </c>
      <c r="CS139" s="103" t="str">
        <f t="shared" si="23"/>
        <v>Mire</v>
      </c>
      <c r="CT139" s="103" t="str">
        <f t="shared" si="24"/>
        <v>Mire</v>
      </c>
      <c r="CU139" s="104" t="str">
        <f t="shared" si="25"/>
        <v>Mire</v>
      </c>
    </row>
    <row r="140" spans="1:99" ht="13.5" customHeight="1">
      <c r="A140" s="83" t="s">
        <v>77</v>
      </c>
      <c r="B140" s="35" t="s">
        <v>66</v>
      </c>
      <c r="C140" s="35"/>
      <c r="D140" s="35"/>
      <c r="E140" s="35" t="s">
        <v>370</v>
      </c>
      <c r="F140" s="77" t="s">
        <v>458</v>
      </c>
      <c r="G140" s="96" t="s">
        <v>760</v>
      </c>
      <c r="H140" s="39">
        <v>70</v>
      </c>
      <c r="I140" s="77" t="s">
        <v>759</v>
      </c>
      <c r="J140" s="77" t="s">
        <v>78</v>
      </c>
      <c r="K140" s="77" t="s">
        <v>78</v>
      </c>
      <c r="L140" s="77" t="s">
        <v>78</v>
      </c>
      <c r="M140" s="77" t="s">
        <v>78</v>
      </c>
      <c r="N140" s="35" t="s">
        <v>596</v>
      </c>
      <c r="O140" s="35" t="s">
        <v>597</v>
      </c>
      <c r="P140" s="35" t="s">
        <v>613</v>
      </c>
      <c r="Q140" s="35" t="s">
        <v>599</v>
      </c>
      <c r="R140" s="35" t="s">
        <v>600</v>
      </c>
      <c r="S140" s="35"/>
      <c r="T140" s="35" t="s">
        <v>601</v>
      </c>
      <c r="U140" s="97">
        <f t="shared" si="26"/>
        <v>23</v>
      </c>
      <c r="V140" s="97">
        <f t="shared" si="26"/>
        <v>18</v>
      </c>
      <c r="W140" s="98">
        <v>1</v>
      </c>
      <c r="X140" s="98">
        <v>1</v>
      </c>
      <c r="Y140" s="99"/>
      <c r="Z140" s="99">
        <v>6</v>
      </c>
      <c r="AA140" s="99"/>
      <c r="AB140" s="100"/>
      <c r="AC140" s="100"/>
      <c r="AD140" s="100"/>
      <c r="AE140" s="100"/>
      <c r="AF140" s="100">
        <v>10</v>
      </c>
      <c r="AG140" s="100">
        <v>9</v>
      </c>
      <c r="AH140" s="186">
        <f t="shared" si="27"/>
        <v>10</v>
      </c>
      <c r="AI140" s="186">
        <f t="shared" si="27"/>
        <v>9</v>
      </c>
      <c r="AJ140" s="99"/>
      <c r="AK140" s="99"/>
      <c r="AL140" s="99"/>
      <c r="AM140" s="99"/>
      <c r="AN140" s="99">
        <v>13</v>
      </c>
      <c r="AO140" s="99">
        <v>9</v>
      </c>
      <c r="AP140" s="188">
        <f t="shared" si="28"/>
        <v>13</v>
      </c>
      <c r="AQ140" s="188">
        <f t="shared" si="28"/>
        <v>9</v>
      </c>
      <c r="AR140" s="101"/>
      <c r="AS140" s="101"/>
      <c r="AT140" s="101">
        <v>2</v>
      </c>
      <c r="AU140" s="101">
        <v>2</v>
      </c>
      <c r="AV140" s="101">
        <v>6</v>
      </c>
      <c r="AW140" s="101">
        <v>5</v>
      </c>
      <c r="AX140" s="101">
        <v>4</v>
      </c>
      <c r="AY140" s="101">
        <v>3</v>
      </c>
      <c r="AZ140" s="101">
        <v>2</v>
      </c>
      <c r="BA140" s="101">
        <v>2</v>
      </c>
      <c r="BB140" s="101">
        <v>3</v>
      </c>
      <c r="BC140" s="101">
        <v>2</v>
      </c>
      <c r="BD140" s="101">
        <v>1</v>
      </c>
      <c r="BE140" s="101">
        <v>1</v>
      </c>
      <c r="BF140" s="101"/>
      <c r="BG140" s="101"/>
      <c r="BH140" s="101">
        <v>1</v>
      </c>
      <c r="BI140" s="101">
        <v>1</v>
      </c>
      <c r="BJ140" s="101"/>
      <c r="BK140" s="101"/>
      <c r="BL140" s="101"/>
      <c r="BM140" s="101"/>
      <c r="BN140" s="101"/>
      <c r="BO140" s="101"/>
      <c r="BP140" s="101"/>
      <c r="BQ140" s="101"/>
      <c r="BR140" s="101">
        <v>1</v>
      </c>
      <c r="BS140" s="101">
        <v>0</v>
      </c>
      <c r="BT140" s="101"/>
      <c r="BU140" s="101"/>
      <c r="BV140" s="101">
        <v>2</v>
      </c>
      <c r="BW140" s="101">
        <v>1</v>
      </c>
      <c r="BX140" s="101"/>
      <c r="BY140" s="101"/>
      <c r="BZ140" s="101">
        <v>1</v>
      </c>
      <c r="CA140" s="101">
        <v>1</v>
      </c>
      <c r="CB140" s="102">
        <v>9</v>
      </c>
      <c r="CC140" s="102">
        <v>7</v>
      </c>
      <c r="CD140" s="102">
        <v>10</v>
      </c>
      <c r="CE140" s="102">
        <v>9</v>
      </c>
      <c r="CF140" s="102"/>
      <c r="CG140" s="102"/>
      <c r="CH140" s="102"/>
      <c r="CI140" s="102"/>
      <c r="CJ140" s="102">
        <v>1</v>
      </c>
      <c r="CK140" s="102">
        <v>1</v>
      </c>
      <c r="CL140" s="102">
        <v>3</v>
      </c>
      <c r="CM140" s="102">
        <v>1</v>
      </c>
      <c r="CN140" s="79">
        <f t="shared" si="20"/>
        <v>23</v>
      </c>
      <c r="CO140" s="79">
        <f t="shared" si="20"/>
        <v>18</v>
      </c>
      <c r="CP140" s="79">
        <f t="shared" si="21"/>
        <v>23</v>
      </c>
      <c r="CQ140" s="79">
        <f t="shared" si="21"/>
        <v>18</v>
      </c>
      <c r="CR140" s="103" t="str">
        <f t="shared" si="22"/>
        <v>Mire</v>
      </c>
      <c r="CS140" s="103" t="str">
        <f t="shared" si="23"/>
        <v>Mire</v>
      </c>
      <c r="CT140" s="103" t="str">
        <f t="shared" si="24"/>
        <v>Mire</v>
      </c>
      <c r="CU140" s="104" t="str">
        <f t="shared" si="25"/>
        <v>Mire</v>
      </c>
    </row>
    <row r="141" spans="1:99" ht="13.5" customHeight="1">
      <c r="A141" s="83" t="s">
        <v>77</v>
      </c>
      <c r="B141" s="35" t="s">
        <v>66</v>
      </c>
      <c r="C141" s="35"/>
      <c r="D141" s="35"/>
      <c r="E141" s="35" t="s">
        <v>371</v>
      </c>
      <c r="F141" s="77" t="s">
        <v>1066</v>
      </c>
      <c r="G141" s="96" t="s">
        <v>760</v>
      </c>
      <c r="H141" s="39">
        <v>53</v>
      </c>
      <c r="I141" s="77" t="s">
        <v>759</v>
      </c>
      <c r="J141" s="77" t="s">
        <v>78</v>
      </c>
      <c r="K141" s="77" t="s">
        <v>78</v>
      </c>
      <c r="L141" s="77" t="s">
        <v>78</v>
      </c>
      <c r="M141" s="77" t="s">
        <v>78</v>
      </c>
      <c r="N141" s="35" t="s">
        <v>596</v>
      </c>
      <c r="O141" s="35" t="s">
        <v>597</v>
      </c>
      <c r="P141" s="35" t="s">
        <v>613</v>
      </c>
      <c r="Q141" s="35" t="s">
        <v>599</v>
      </c>
      <c r="R141" s="35" t="s">
        <v>600</v>
      </c>
      <c r="S141" s="35"/>
      <c r="T141" s="35" t="s">
        <v>601</v>
      </c>
      <c r="U141" s="97">
        <f t="shared" si="26"/>
        <v>37</v>
      </c>
      <c r="V141" s="97">
        <f t="shared" si="26"/>
        <v>34</v>
      </c>
      <c r="W141" s="98">
        <v>3</v>
      </c>
      <c r="X141" s="98"/>
      <c r="Y141" s="99"/>
      <c r="Z141" s="99">
        <v>7</v>
      </c>
      <c r="AA141" s="99"/>
      <c r="AB141" s="100"/>
      <c r="AC141" s="100"/>
      <c r="AD141" s="100"/>
      <c r="AE141" s="100"/>
      <c r="AF141" s="100">
        <v>16</v>
      </c>
      <c r="AG141" s="100">
        <v>16</v>
      </c>
      <c r="AH141" s="186">
        <f t="shared" si="27"/>
        <v>16</v>
      </c>
      <c r="AI141" s="186">
        <f t="shared" si="27"/>
        <v>16</v>
      </c>
      <c r="AJ141" s="99"/>
      <c r="AK141" s="99"/>
      <c r="AL141" s="99"/>
      <c r="AM141" s="99"/>
      <c r="AN141" s="99">
        <v>21</v>
      </c>
      <c r="AO141" s="99">
        <v>18</v>
      </c>
      <c r="AP141" s="188">
        <f t="shared" si="28"/>
        <v>21</v>
      </c>
      <c r="AQ141" s="188">
        <f t="shared" si="28"/>
        <v>18</v>
      </c>
      <c r="AR141" s="101"/>
      <c r="AS141" s="101"/>
      <c r="AT141" s="101">
        <v>2</v>
      </c>
      <c r="AU141" s="101">
        <v>2</v>
      </c>
      <c r="AV141" s="101">
        <v>4</v>
      </c>
      <c r="AW141" s="101">
        <v>4</v>
      </c>
      <c r="AX141" s="101">
        <v>7</v>
      </c>
      <c r="AY141" s="101">
        <v>6</v>
      </c>
      <c r="AZ141" s="101">
        <v>4</v>
      </c>
      <c r="BA141" s="101">
        <v>4</v>
      </c>
      <c r="BB141" s="101">
        <v>4</v>
      </c>
      <c r="BC141" s="101">
        <v>3</v>
      </c>
      <c r="BD141" s="101">
        <v>3</v>
      </c>
      <c r="BE141" s="101">
        <v>3</v>
      </c>
      <c r="BF141" s="101">
        <v>1</v>
      </c>
      <c r="BG141" s="101">
        <v>1</v>
      </c>
      <c r="BH141" s="101">
        <v>2</v>
      </c>
      <c r="BI141" s="101">
        <v>2</v>
      </c>
      <c r="BJ141" s="101">
        <v>1</v>
      </c>
      <c r="BK141" s="101">
        <v>1</v>
      </c>
      <c r="BL141" s="101">
        <v>2</v>
      </c>
      <c r="BM141" s="101">
        <v>2</v>
      </c>
      <c r="BN141" s="101">
        <v>2</v>
      </c>
      <c r="BO141" s="101">
        <v>2</v>
      </c>
      <c r="BP141" s="101">
        <v>1</v>
      </c>
      <c r="BQ141" s="101">
        <v>1</v>
      </c>
      <c r="BR141" s="101">
        <v>1</v>
      </c>
      <c r="BS141" s="101">
        <v>1</v>
      </c>
      <c r="BT141" s="101"/>
      <c r="BU141" s="101"/>
      <c r="BV141" s="101"/>
      <c r="BW141" s="101"/>
      <c r="BX141" s="101"/>
      <c r="BY141" s="101"/>
      <c r="BZ141" s="101">
        <v>3</v>
      </c>
      <c r="CA141" s="101">
        <v>2</v>
      </c>
      <c r="CB141" s="102">
        <v>17</v>
      </c>
      <c r="CC141" s="102">
        <v>15</v>
      </c>
      <c r="CD141" s="102">
        <v>12</v>
      </c>
      <c r="CE141" s="102">
        <v>12</v>
      </c>
      <c r="CF141" s="102">
        <v>3</v>
      </c>
      <c r="CG141" s="102">
        <v>3</v>
      </c>
      <c r="CH141" s="102"/>
      <c r="CI141" s="102"/>
      <c r="CJ141" s="102">
        <v>2</v>
      </c>
      <c r="CK141" s="102">
        <v>2</v>
      </c>
      <c r="CL141" s="102">
        <v>3</v>
      </c>
      <c r="CM141" s="102">
        <v>2</v>
      </c>
      <c r="CN141" s="79">
        <f t="shared" si="20"/>
        <v>37</v>
      </c>
      <c r="CO141" s="79">
        <f t="shared" si="20"/>
        <v>34</v>
      </c>
      <c r="CP141" s="79">
        <f t="shared" si="21"/>
        <v>37</v>
      </c>
      <c r="CQ141" s="79">
        <f t="shared" si="21"/>
        <v>34</v>
      </c>
      <c r="CR141" s="103" t="str">
        <f t="shared" si="22"/>
        <v>Mire</v>
      </c>
      <c r="CS141" s="103" t="str">
        <f t="shared" si="23"/>
        <v>Mire</v>
      </c>
      <c r="CT141" s="103" t="str">
        <f t="shared" si="24"/>
        <v>Mire</v>
      </c>
      <c r="CU141" s="104" t="str">
        <f t="shared" si="25"/>
        <v>Mire</v>
      </c>
    </row>
    <row r="142" spans="1:99" ht="13.5" customHeight="1">
      <c r="A142" s="83" t="s">
        <v>77</v>
      </c>
      <c r="B142" s="35" t="s">
        <v>66</v>
      </c>
      <c r="C142" s="35"/>
      <c r="D142" s="35"/>
      <c r="E142" s="35" t="s">
        <v>372</v>
      </c>
      <c r="F142" s="77" t="s">
        <v>459</v>
      </c>
      <c r="G142" s="96" t="s">
        <v>760</v>
      </c>
      <c r="H142" s="39">
        <v>46</v>
      </c>
      <c r="I142" s="77" t="s">
        <v>759</v>
      </c>
      <c r="J142" s="77" t="s">
        <v>78</v>
      </c>
      <c r="K142" s="77" t="s">
        <v>78</v>
      </c>
      <c r="L142" s="77" t="s">
        <v>78</v>
      </c>
      <c r="M142" s="77" t="s">
        <v>78</v>
      </c>
      <c r="N142" s="35" t="s">
        <v>596</v>
      </c>
      <c r="O142" s="35" t="s">
        <v>597</v>
      </c>
      <c r="P142" s="35" t="s">
        <v>613</v>
      </c>
      <c r="Q142" s="35" t="s">
        <v>599</v>
      </c>
      <c r="R142" s="35" t="s">
        <v>600</v>
      </c>
      <c r="S142" s="35"/>
      <c r="T142" s="35" t="s">
        <v>601</v>
      </c>
      <c r="U142" s="97">
        <f t="shared" si="26"/>
        <v>13</v>
      </c>
      <c r="V142" s="97">
        <f t="shared" si="26"/>
        <v>11</v>
      </c>
      <c r="W142" s="98">
        <v>1</v>
      </c>
      <c r="X142" s="98">
        <v>1</v>
      </c>
      <c r="Y142" s="99"/>
      <c r="Z142" s="99"/>
      <c r="AA142" s="99"/>
      <c r="AB142" s="100"/>
      <c r="AC142" s="100"/>
      <c r="AD142" s="100">
        <v>2</v>
      </c>
      <c r="AE142" s="100">
        <v>2</v>
      </c>
      <c r="AF142" s="100">
        <v>3</v>
      </c>
      <c r="AG142" s="100">
        <v>3</v>
      </c>
      <c r="AH142" s="186">
        <f t="shared" si="27"/>
        <v>5</v>
      </c>
      <c r="AI142" s="186">
        <f t="shared" si="27"/>
        <v>5</v>
      </c>
      <c r="AJ142" s="99"/>
      <c r="AK142" s="99"/>
      <c r="AL142" s="99"/>
      <c r="AM142" s="99"/>
      <c r="AN142" s="99">
        <v>8</v>
      </c>
      <c r="AO142" s="99">
        <v>6</v>
      </c>
      <c r="AP142" s="188">
        <f t="shared" si="28"/>
        <v>8</v>
      </c>
      <c r="AQ142" s="188">
        <f t="shared" si="28"/>
        <v>6</v>
      </c>
      <c r="AR142" s="101"/>
      <c r="AS142" s="101"/>
      <c r="AT142" s="101"/>
      <c r="AU142" s="101"/>
      <c r="AV142" s="101"/>
      <c r="AW142" s="101"/>
      <c r="AX142" s="101">
        <v>2</v>
      </c>
      <c r="AY142" s="101">
        <v>1</v>
      </c>
      <c r="AZ142" s="101">
        <v>1</v>
      </c>
      <c r="BA142" s="101">
        <v>1</v>
      </c>
      <c r="BB142" s="101">
        <v>1</v>
      </c>
      <c r="BC142" s="101">
        <v>1</v>
      </c>
      <c r="BD142" s="101"/>
      <c r="BE142" s="101"/>
      <c r="BF142" s="101"/>
      <c r="BG142" s="101"/>
      <c r="BH142" s="101"/>
      <c r="BI142" s="101"/>
      <c r="BJ142" s="101">
        <v>1</v>
      </c>
      <c r="BK142" s="101">
        <v>0</v>
      </c>
      <c r="BL142" s="101">
        <v>1</v>
      </c>
      <c r="BM142" s="101">
        <v>1</v>
      </c>
      <c r="BN142" s="101"/>
      <c r="BO142" s="101"/>
      <c r="BP142" s="101">
        <v>1</v>
      </c>
      <c r="BQ142" s="101">
        <v>1</v>
      </c>
      <c r="BR142" s="101"/>
      <c r="BS142" s="101"/>
      <c r="BT142" s="101"/>
      <c r="BU142" s="101"/>
      <c r="BV142" s="101"/>
      <c r="BW142" s="101"/>
      <c r="BX142" s="101">
        <v>2</v>
      </c>
      <c r="BY142" s="101">
        <v>2</v>
      </c>
      <c r="BZ142" s="101">
        <v>4</v>
      </c>
      <c r="CA142" s="101">
        <v>4</v>
      </c>
      <c r="CB142" s="102">
        <v>2</v>
      </c>
      <c r="CC142" s="102">
        <v>1</v>
      </c>
      <c r="CD142" s="102"/>
      <c r="CE142" s="102"/>
      <c r="CF142" s="102">
        <v>2</v>
      </c>
      <c r="CG142" s="102">
        <v>2</v>
      </c>
      <c r="CH142" s="102">
        <v>1</v>
      </c>
      <c r="CI142" s="102">
        <v>0</v>
      </c>
      <c r="CJ142" s="102">
        <v>1</v>
      </c>
      <c r="CK142" s="102">
        <v>1</v>
      </c>
      <c r="CL142" s="102">
        <v>7</v>
      </c>
      <c r="CM142" s="102">
        <v>7</v>
      </c>
      <c r="CN142" s="79">
        <f t="shared" si="20"/>
        <v>13</v>
      </c>
      <c r="CO142" s="79">
        <f t="shared" si="20"/>
        <v>11</v>
      </c>
      <c r="CP142" s="79">
        <f t="shared" si="21"/>
        <v>13</v>
      </c>
      <c r="CQ142" s="79">
        <f t="shared" si="21"/>
        <v>11</v>
      </c>
      <c r="CR142" s="103" t="str">
        <f t="shared" si="22"/>
        <v>Mire</v>
      </c>
      <c r="CS142" s="103" t="str">
        <f t="shared" si="23"/>
        <v>Mire</v>
      </c>
      <c r="CT142" s="103" t="str">
        <f t="shared" si="24"/>
        <v>Mire</v>
      </c>
      <c r="CU142" s="104" t="str">
        <f t="shared" si="25"/>
        <v>Mire</v>
      </c>
    </row>
    <row r="143" spans="1:99" ht="13.5" customHeight="1">
      <c r="A143" s="83" t="s">
        <v>77</v>
      </c>
      <c r="B143" s="35" t="s">
        <v>66</v>
      </c>
      <c r="C143" s="35"/>
      <c r="D143" s="35"/>
      <c r="E143" s="35" t="s">
        <v>373</v>
      </c>
      <c r="F143" s="77" t="s">
        <v>460</v>
      </c>
      <c r="G143" s="96" t="s">
        <v>758</v>
      </c>
      <c r="H143" s="39">
        <v>58</v>
      </c>
      <c r="I143" s="77" t="s">
        <v>759</v>
      </c>
      <c r="J143" s="77" t="s">
        <v>78</v>
      </c>
      <c r="K143" s="77" t="s">
        <v>78</v>
      </c>
      <c r="L143" s="77" t="s">
        <v>78</v>
      </c>
      <c r="M143" s="77" t="s">
        <v>78</v>
      </c>
      <c r="N143" s="35" t="s">
        <v>596</v>
      </c>
      <c r="O143" s="35" t="s">
        <v>597</v>
      </c>
      <c r="P143" s="35" t="s">
        <v>613</v>
      </c>
      <c r="Q143" s="35" t="s">
        <v>605</v>
      </c>
      <c r="R143" s="35" t="s">
        <v>614</v>
      </c>
      <c r="S143" s="35"/>
      <c r="T143" s="35" t="s">
        <v>601</v>
      </c>
      <c r="U143" s="97">
        <f t="shared" si="26"/>
        <v>41</v>
      </c>
      <c r="V143" s="97">
        <f t="shared" si="26"/>
        <v>24</v>
      </c>
      <c r="W143" s="98">
        <v>2</v>
      </c>
      <c r="X143" s="98">
        <v>1</v>
      </c>
      <c r="Y143" s="99"/>
      <c r="Z143" s="99"/>
      <c r="AA143" s="99"/>
      <c r="AB143" s="100"/>
      <c r="AC143" s="100"/>
      <c r="AD143" s="100"/>
      <c r="AE143" s="100"/>
      <c r="AF143" s="100"/>
      <c r="AG143" s="100"/>
      <c r="AH143" s="186">
        <f t="shared" si="27"/>
        <v>0</v>
      </c>
      <c r="AI143" s="186">
        <f t="shared" si="27"/>
        <v>0</v>
      </c>
      <c r="AJ143" s="99"/>
      <c r="AK143" s="99"/>
      <c r="AL143" s="99"/>
      <c r="AM143" s="99"/>
      <c r="AN143" s="99">
        <v>41</v>
      </c>
      <c r="AO143" s="99">
        <v>24</v>
      </c>
      <c r="AP143" s="188">
        <f t="shared" si="28"/>
        <v>41</v>
      </c>
      <c r="AQ143" s="188">
        <f t="shared" si="28"/>
        <v>24</v>
      </c>
      <c r="AR143" s="101"/>
      <c r="AS143" s="101"/>
      <c r="AT143" s="101">
        <v>2</v>
      </c>
      <c r="AU143" s="101">
        <v>1</v>
      </c>
      <c r="AV143" s="101"/>
      <c r="AW143" s="101"/>
      <c r="AX143" s="101">
        <v>17</v>
      </c>
      <c r="AY143" s="101">
        <v>11</v>
      </c>
      <c r="AZ143" s="101"/>
      <c r="BA143" s="101"/>
      <c r="BB143" s="101">
        <v>12</v>
      </c>
      <c r="BC143" s="101">
        <v>7</v>
      </c>
      <c r="BD143" s="101"/>
      <c r="BE143" s="101"/>
      <c r="BF143" s="101">
        <v>1</v>
      </c>
      <c r="BG143" s="101">
        <v>0</v>
      </c>
      <c r="BH143" s="101"/>
      <c r="BI143" s="101"/>
      <c r="BJ143" s="101">
        <v>2</v>
      </c>
      <c r="BK143" s="101">
        <v>2</v>
      </c>
      <c r="BL143" s="101"/>
      <c r="BM143" s="101"/>
      <c r="BN143" s="101">
        <v>1</v>
      </c>
      <c r="BO143" s="101">
        <v>1</v>
      </c>
      <c r="BP143" s="101"/>
      <c r="BQ143" s="101"/>
      <c r="BR143" s="101"/>
      <c r="BS143" s="101"/>
      <c r="BT143" s="101"/>
      <c r="BU143" s="101"/>
      <c r="BV143" s="101">
        <v>3</v>
      </c>
      <c r="BW143" s="101">
        <v>1</v>
      </c>
      <c r="BX143" s="101"/>
      <c r="BY143" s="101"/>
      <c r="BZ143" s="101">
        <v>3</v>
      </c>
      <c r="CA143" s="101">
        <v>1</v>
      </c>
      <c r="CB143" s="102">
        <v>26</v>
      </c>
      <c r="CC143" s="102">
        <v>18</v>
      </c>
      <c r="CD143" s="102">
        <v>7</v>
      </c>
      <c r="CE143" s="102">
        <v>2</v>
      </c>
      <c r="CF143" s="102"/>
      <c r="CG143" s="102"/>
      <c r="CH143" s="102">
        <v>1</v>
      </c>
      <c r="CI143" s="102">
        <v>1</v>
      </c>
      <c r="CJ143" s="102">
        <v>1</v>
      </c>
      <c r="CK143" s="102">
        <v>1</v>
      </c>
      <c r="CL143" s="102">
        <v>6</v>
      </c>
      <c r="CM143" s="102">
        <v>2</v>
      </c>
      <c r="CN143" s="79">
        <f t="shared" si="20"/>
        <v>41</v>
      </c>
      <c r="CO143" s="79">
        <f t="shared" si="20"/>
        <v>24</v>
      </c>
      <c r="CP143" s="79">
        <f t="shared" si="21"/>
        <v>41</v>
      </c>
      <c r="CQ143" s="79">
        <f t="shared" si="21"/>
        <v>24</v>
      </c>
      <c r="CR143" s="103" t="str">
        <f t="shared" si="22"/>
        <v>Mire</v>
      </c>
      <c r="CS143" s="103" t="str">
        <f t="shared" si="23"/>
        <v>Mire</v>
      </c>
      <c r="CT143" s="103" t="str">
        <f t="shared" si="24"/>
        <v>Mire</v>
      </c>
      <c r="CU143" s="104" t="str">
        <f t="shared" si="25"/>
        <v>Mire</v>
      </c>
    </row>
    <row r="144" spans="1:99" ht="13.5" customHeight="1">
      <c r="A144" s="83" t="s">
        <v>77</v>
      </c>
      <c r="B144" s="35" t="s">
        <v>66</v>
      </c>
      <c r="C144" s="35"/>
      <c r="D144" s="35"/>
      <c r="E144" s="35" t="s">
        <v>374</v>
      </c>
      <c r="F144" s="77" t="s">
        <v>989</v>
      </c>
      <c r="G144" s="96" t="s">
        <v>758</v>
      </c>
      <c r="H144" s="39">
        <v>37</v>
      </c>
      <c r="I144" s="77" t="s">
        <v>759</v>
      </c>
      <c r="J144" s="77" t="s">
        <v>78</v>
      </c>
      <c r="K144" s="77" t="s">
        <v>78</v>
      </c>
      <c r="L144" s="77" t="s">
        <v>78</v>
      </c>
      <c r="M144" s="77" t="s">
        <v>78</v>
      </c>
      <c r="N144" s="35" t="s">
        <v>596</v>
      </c>
      <c r="O144" s="35" t="s">
        <v>597</v>
      </c>
      <c r="P144" s="35" t="s">
        <v>613</v>
      </c>
      <c r="Q144" s="35" t="s">
        <v>605</v>
      </c>
      <c r="R144" s="35" t="s">
        <v>614</v>
      </c>
      <c r="S144" s="35"/>
      <c r="T144" s="35" t="s">
        <v>601</v>
      </c>
      <c r="U144" s="97">
        <f t="shared" si="26"/>
        <v>23</v>
      </c>
      <c r="V144" s="97">
        <f t="shared" si="26"/>
        <v>15</v>
      </c>
      <c r="W144" s="98">
        <v>2</v>
      </c>
      <c r="X144" s="98">
        <v>0</v>
      </c>
      <c r="Y144" s="99"/>
      <c r="Z144" s="99">
        <v>2</v>
      </c>
      <c r="AA144" s="99"/>
      <c r="AB144" s="100"/>
      <c r="AC144" s="100"/>
      <c r="AD144" s="100"/>
      <c r="AE144" s="100"/>
      <c r="AF144" s="100">
        <v>5</v>
      </c>
      <c r="AG144" s="100">
        <v>5</v>
      </c>
      <c r="AH144" s="186">
        <f t="shared" si="27"/>
        <v>5</v>
      </c>
      <c r="AI144" s="186">
        <f t="shared" si="27"/>
        <v>5</v>
      </c>
      <c r="AJ144" s="99"/>
      <c r="AK144" s="99"/>
      <c r="AL144" s="99"/>
      <c r="AM144" s="99"/>
      <c r="AN144" s="99">
        <v>18</v>
      </c>
      <c r="AO144" s="99">
        <v>10</v>
      </c>
      <c r="AP144" s="188">
        <f t="shared" si="28"/>
        <v>18</v>
      </c>
      <c r="AQ144" s="188">
        <f t="shared" si="28"/>
        <v>10</v>
      </c>
      <c r="AR144" s="101"/>
      <c r="AS144" s="101"/>
      <c r="AT144" s="101">
        <v>3</v>
      </c>
      <c r="AU144" s="101">
        <v>2</v>
      </c>
      <c r="AV144" s="101"/>
      <c r="AW144" s="101"/>
      <c r="AX144" s="101">
        <v>9</v>
      </c>
      <c r="AY144" s="101">
        <v>5</v>
      </c>
      <c r="AZ144" s="101">
        <v>2</v>
      </c>
      <c r="BA144" s="101">
        <v>2</v>
      </c>
      <c r="BB144" s="101">
        <v>2</v>
      </c>
      <c r="BC144" s="101">
        <v>1</v>
      </c>
      <c r="BD144" s="101">
        <v>1</v>
      </c>
      <c r="BE144" s="101">
        <v>1</v>
      </c>
      <c r="BF144" s="101">
        <v>3</v>
      </c>
      <c r="BG144" s="101">
        <v>1</v>
      </c>
      <c r="BH144" s="101">
        <v>2</v>
      </c>
      <c r="BI144" s="101">
        <v>2</v>
      </c>
      <c r="BJ144" s="101">
        <v>1</v>
      </c>
      <c r="BK144" s="101">
        <v>1</v>
      </c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2">
        <v>4</v>
      </c>
      <c r="CC144" s="102">
        <v>4</v>
      </c>
      <c r="CD144" s="102">
        <v>9</v>
      </c>
      <c r="CE144" s="102">
        <v>6</v>
      </c>
      <c r="CF144" s="102">
        <v>5</v>
      </c>
      <c r="CG144" s="102">
        <v>2</v>
      </c>
      <c r="CH144" s="102">
        <v>3</v>
      </c>
      <c r="CI144" s="102">
        <v>1</v>
      </c>
      <c r="CJ144" s="102"/>
      <c r="CK144" s="102"/>
      <c r="CL144" s="102">
        <v>2</v>
      </c>
      <c r="CM144" s="102">
        <v>2</v>
      </c>
      <c r="CN144" s="79">
        <f t="shared" si="20"/>
        <v>23</v>
      </c>
      <c r="CO144" s="79">
        <f t="shared" si="20"/>
        <v>15</v>
      </c>
      <c r="CP144" s="79">
        <f t="shared" si="21"/>
        <v>23</v>
      </c>
      <c r="CQ144" s="79">
        <f t="shared" si="21"/>
        <v>15</v>
      </c>
      <c r="CR144" s="103" t="str">
        <f t="shared" si="22"/>
        <v>Mire</v>
      </c>
      <c r="CS144" s="103" t="str">
        <f t="shared" si="23"/>
        <v>Mire</v>
      </c>
      <c r="CT144" s="103" t="str">
        <f t="shared" si="24"/>
        <v>Mire</v>
      </c>
      <c r="CU144" s="104" t="str">
        <f t="shared" si="25"/>
        <v>Mire</v>
      </c>
    </row>
    <row r="145" spans="1:99" ht="13.5" customHeight="1">
      <c r="A145" s="83" t="s">
        <v>77</v>
      </c>
      <c r="B145" s="35" t="s">
        <v>66</v>
      </c>
      <c r="C145" s="35"/>
      <c r="D145" s="35"/>
      <c r="E145" s="35" t="s">
        <v>375</v>
      </c>
      <c r="F145" s="77" t="s">
        <v>461</v>
      </c>
      <c r="G145" s="96" t="s">
        <v>760</v>
      </c>
      <c r="H145" s="39">
        <v>56</v>
      </c>
      <c r="I145" s="77" t="s">
        <v>759</v>
      </c>
      <c r="J145" s="77" t="s">
        <v>78</v>
      </c>
      <c r="K145" s="77" t="s">
        <v>78</v>
      </c>
      <c r="L145" s="77" t="s">
        <v>78</v>
      </c>
      <c r="M145" s="77" t="s">
        <v>78</v>
      </c>
      <c r="N145" s="35" t="s">
        <v>596</v>
      </c>
      <c r="O145" s="35" t="s">
        <v>597</v>
      </c>
      <c r="P145" s="35" t="s">
        <v>613</v>
      </c>
      <c r="Q145" s="35" t="s">
        <v>599</v>
      </c>
      <c r="R145" s="35" t="s">
        <v>600</v>
      </c>
      <c r="S145" s="35"/>
      <c r="T145" s="35" t="s">
        <v>601</v>
      </c>
      <c r="U145" s="97">
        <f t="shared" si="26"/>
        <v>13</v>
      </c>
      <c r="V145" s="97">
        <f t="shared" si="26"/>
        <v>12</v>
      </c>
      <c r="W145" s="98">
        <v>2</v>
      </c>
      <c r="X145" s="98">
        <v>1</v>
      </c>
      <c r="Y145" s="99"/>
      <c r="Z145" s="99">
        <v>1</v>
      </c>
      <c r="AA145" s="99"/>
      <c r="AB145" s="100"/>
      <c r="AC145" s="100"/>
      <c r="AD145" s="100">
        <v>1</v>
      </c>
      <c r="AE145" s="100">
        <v>1</v>
      </c>
      <c r="AF145" s="100">
        <v>5</v>
      </c>
      <c r="AG145" s="100">
        <v>5</v>
      </c>
      <c r="AH145" s="186">
        <f t="shared" si="27"/>
        <v>6</v>
      </c>
      <c r="AI145" s="186">
        <f t="shared" si="27"/>
        <v>6</v>
      </c>
      <c r="AJ145" s="99"/>
      <c r="AK145" s="99"/>
      <c r="AL145" s="99"/>
      <c r="AM145" s="99"/>
      <c r="AN145" s="99">
        <v>7</v>
      </c>
      <c r="AO145" s="99">
        <v>6</v>
      </c>
      <c r="AP145" s="188">
        <f t="shared" si="28"/>
        <v>7</v>
      </c>
      <c r="AQ145" s="188">
        <f t="shared" si="28"/>
        <v>6</v>
      </c>
      <c r="AR145" s="101">
        <v>1</v>
      </c>
      <c r="AS145" s="101">
        <v>1</v>
      </c>
      <c r="AT145" s="101">
        <v>1</v>
      </c>
      <c r="AU145" s="101">
        <v>1</v>
      </c>
      <c r="AV145" s="101">
        <v>1</v>
      </c>
      <c r="AW145" s="101">
        <v>1</v>
      </c>
      <c r="AX145" s="101">
        <v>1</v>
      </c>
      <c r="AY145" s="101">
        <v>1</v>
      </c>
      <c r="AZ145" s="101">
        <v>2</v>
      </c>
      <c r="BA145" s="101">
        <v>2</v>
      </c>
      <c r="BB145" s="101"/>
      <c r="BC145" s="101"/>
      <c r="BD145" s="101"/>
      <c r="BE145" s="101"/>
      <c r="BF145" s="101"/>
      <c r="BG145" s="101"/>
      <c r="BH145" s="101">
        <v>1</v>
      </c>
      <c r="BI145" s="101">
        <v>1</v>
      </c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>
        <v>1</v>
      </c>
      <c r="BU145" s="101">
        <v>1</v>
      </c>
      <c r="BV145" s="101">
        <v>1</v>
      </c>
      <c r="BW145" s="101">
        <v>1</v>
      </c>
      <c r="BX145" s="101"/>
      <c r="BY145" s="101"/>
      <c r="BZ145" s="101">
        <v>4</v>
      </c>
      <c r="CA145" s="101">
        <v>3</v>
      </c>
      <c r="CB145" s="102">
        <v>2</v>
      </c>
      <c r="CC145" s="102">
        <v>2</v>
      </c>
      <c r="CD145" s="102">
        <v>4</v>
      </c>
      <c r="CE145" s="102">
        <v>4</v>
      </c>
      <c r="CF145" s="102"/>
      <c r="CG145" s="102"/>
      <c r="CH145" s="102"/>
      <c r="CI145" s="102"/>
      <c r="CJ145" s="102"/>
      <c r="CK145" s="102"/>
      <c r="CL145" s="102">
        <v>7</v>
      </c>
      <c r="CM145" s="102">
        <v>6</v>
      </c>
      <c r="CN145" s="79">
        <f t="shared" si="20"/>
        <v>13</v>
      </c>
      <c r="CO145" s="79">
        <f t="shared" si="20"/>
        <v>12</v>
      </c>
      <c r="CP145" s="79">
        <f t="shared" si="21"/>
        <v>13</v>
      </c>
      <c r="CQ145" s="79">
        <f t="shared" si="21"/>
        <v>12</v>
      </c>
      <c r="CR145" s="103" t="str">
        <f t="shared" si="22"/>
        <v>Mire</v>
      </c>
      <c r="CS145" s="103" t="str">
        <f t="shared" si="23"/>
        <v>Mire</v>
      </c>
      <c r="CT145" s="103" t="str">
        <f t="shared" si="24"/>
        <v>Mire</v>
      </c>
      <c r="CU145" s="104" t="str">
        <f t="shared" si="25"/>
        <v>Mire</v>
      </c>
    </row>
    <row r="146" spans="1:99" ht="13.5" customHeight="1">
      <c r="A146" s="83" t="s">
        <v>77</v>
      </c>
      <c r="B146" s="35" t="s">
        <v>66</v>
      </c>
      <c r="C146" s="35"/>
      <c r="D146" s="35"/>
      <c r="E146" s="35" t="s">
        <v>376</v>
      </c>
      <c r="F146" s="77" t="s">
        <v>462</v>
      </c>
      <c r="G146" s="96" t="s">
        <v>760</v>
      </c>
      <c r="H146" s="39">
        <v>55</v>
      </c>
      <c r="I146" s="77" t="s">
        <v>759</v>
      </c>
      <c r="J146" s="77" t="s">
        <v>78</v>
      </c>
      <c r="K146" s="77" t="s">
        <v>78</v>
      </c>
      <c r="L146" s="77" t="s">
        <v>78</v>
      </c>
      <c r="M146" s="77" t="s">
        <v>78</v>
      </c>
      <c r="N146" s="35" t="s">
        <v>596</v>
      </c>
      <c r="O146" s="35" t="s">
        <v>597</v>
      </c>
      <c r="P146" s="35" t="s">
        <v>613</v>
      </c>
      <c r="Q146" s="35" t="s">
        <v>599</v>
      </c>
      <c r="R146" s="35" t="s">
        <v>600</v>
      </c>
      <c r="S146" s="35"/>
      <c r="T146" s="35" t="s">
        <v>601</v>
      </c>
      <c r="U146" s="97">
        <f t="shared" si="26"/>
        <v>15</v>
      </c>
      <c r="V146" s="97">
        <f t="shared" si="26"/>
        <v>13</v>
      </c>
      <c r="W146" s="98">
        <v>1</v>
      </c>
      <c r="X146" s="98">
        <v>1</v>
      </c>
      <c r="Y146" s="99"/>
      <c r="Z146" s="99"/>
      <c r="AA146" s="99"/>
      <c r="AB146" s="100"/>
      <c r="AC146" s="100"/>
      <c r="AD146" s="100"/>
      <c r="AE146" s="100"/>
      <c r="AF146" s="100">
        <v>5</v>
      </c>
      <c r="AG146" s="100">
        <v>5</v>
      </c>
      <c r="AH146" s="186">
        <f t="shared" si="27"/>
        <v>5</v>
      </c>
      <c r="AI146" s="186">
        <f t="shared" si="27"/>
        <v>5</v>
      </c>
      <c r="AJ146" s="99"/>
      <c r="AK146" s="99"/>
      <c r="AL146" s="99"/>
      <c r="AM146" s="99"/>
      <c r="AN146" s="99">
        <v>10</v>
      </c>
      <c r="AO146" s="99">
        <v>8</v>
      </c>
      <c r="AP146" s="188">
        <f t="shared" si="28"/>
        <v>10</v>
      </c>
      <c r="AQ146" s="188">
        <f t="shared" si="28"/>
        <v>8</v>
      </c>
      <c r="AR146" s="101"/>
      <c r="AS146" s="101"/>
      <c r="AT146" s="101"/>
      <c r="AU146" s="101"/>
      <c r="AV146" s="101"/>
      <c r="AW146" s="101"/>
      <c r="AX146" s="101">
        <v>2</v>
      </c>
      <c r="AY146" s="101">
        <v>2</v>
      </c>
      <c r="AZ146" s="101">
        <v>1</v>
      </c>
      <c r="BA146" s="101">
        <v>1</v>
      </c>
      <c r="BB146" s="101"/>
      <c r="BC146" s="101"/>
      <c r="BD146" s="101"/>
      <c r="BE146" s="101"/>
      <c r="BF146" s="101">
        <v>1</v>
      </c>
      <c r="BG146" s="101">
        <v>1</v>
      </c>
      <c r="BH146" s="101">
        <v>1</v>
      </c>
      <c r="BI146" s="101">
        <v>1</v>
      </c>
      <c r="BJ146" s="101">
        <v>2</v>
      </c>
      <c r="BK146" s="101">
        <v>1</v>
      </c>
      <c r="BL146" s="101">
        <v>2</v>
      </c>
      <c r="BM146" s="101">
        <v>2</v>
      </c>
      <c r="BN146" s="101">
        <v>1</v>
      </c>
      <c r="BO146" s="101">
        <v>1</v>
      </c>
      <c r="BP146" s="101"/>
      <c r="BQ146" s="101"/>
      <c r="BR146" s="101">
        <v>2</v>
      </c>
      <c r="BS146" s="101">
        <v>2</v>
      </c>
      <c r="BT146" s="101">
        <v>1</v>
      </c>
      <c r="BU146" s="101">
        <v>1</v>
      </c>
      <c r="BV146" s="101">
        <v>2</v>
      </c>
      <c r="BW146" s="101">
        <v>1</v>
      </c>
      <c r="BX146" s="101"/>
      <c r="BY146" s="101"/>
      <c r="BZ146" s="101"/>
      <c r="CA146" s="101"/>
      <c r="CB146" s="102">
        <v>2</v>
      </c>
      <c r="CC146" s="102">
        <v>2</v>
      </c>
      <c r="CD146" s="102">
        <v>2</v>
      </c>
      <c r="CE146" s="102">
        <v>2</v>
      </c>
      <c r="CF146" s="102"/>
      <c r="CG146" s="102"/>
      <c r="CH146" s="102">
        <v>3</v>
      </c>
      <c r="CI146" s="102">
        <v>2</v>
      </c>
      <c r="CJ146" s="102">
        <v>1</v>
      </c>
      <c r="CK146" s="102">
        <v>1</v>
      </c>
      <c r="CL146" s="102">
        <v>7</v>
      </c>
      <c r="CM146" s="102">
        <v>6</v>
      </c>
      <c r="CN146" s="79">
        <f t="shared" si="20"/>
        <v>15</v>
      </c>
      <c r="CO146" s="79">
        <f t="shared" si="20"/>
        <v>13</v>
      </c>
      <c r="CP146" s="79">
        <f t="shared" si="21"/>
        <v>15</v>
      </c>
      <c r="CQ146" s="79">
        <f t="shared" si="21"/>
        <v>13</v>
      </c>
      <c r="CR146" s="103" t="str">
        <f t="shared" si="22"/>
        <v>Mire</v>
      </c>
      <c r="CS146" s="103" t="str">
        <f t="shared" si="23"/>
        <v>Mire</v>
      </c>
      <c r="CT146" s="103" t="str">
        <f t="shared" si="24"/>
        <v>Mire</v>
      </c>
      <c r="CU146" s="104" t="str">
        <f t="shared" si="25"/>
        <v>Mire</v>
      </c>
    </row>
    <row r="147" spans="1:99" ht="13.5" customHeight="1">
      <c r="A147" s="83" t="s">
        <v>77</v>
      </c>
      <c r="B147" s="35" t="s">
        <v>66</v>
      </c>
      <c r="C147" s="35"/>
      <c r="D147" s="35"/>
      <c r="E147" s="35" t="s">
        <v>377</v>
      </c>
      <c r="F147" s="77" t="s">
        <v>463</v>
      </c>
      <c r="G147" s="96" t="s">
        <v>760</v>
      </c>
      <c r="H147" s="39">
        <v>34</v>
      </c>
      <c r="I147" s="77" t="s">
        <v>759</v>
      </c>
      <c r="J147" s="77" t="s">
        <v>78</v>
      </c>
      <c r="K147" s="77" t="s">
        <v>78</v>
      </c>
      <c r="L147" s="77" t="s">
        <v>78</v>
      </c>
      <c r="M147" s="77" t="s">
        <v>78</v>
      </c>
      <c r="N147" s="35" t="s">
        <v>596</v>
      </c>
      <c r="O147" s="35" t="s">
        <v>597</v>
      </c>
      <c r="P147" s="35" t="s">
        <v>613</v>
      </c>
      <c r="Q147" s="35" t="s">
        <v>599</v>
      </c>
      <c r="R147" s="35" t="s">
        <v>600</v>
      </c>
      <c r="S147" s="35"/>
      <c r="T147" s="35" t="s">
        <v>601</v>
      </c>
      <c r="U147" s="97">
        <f t="shared" si="26"/>
        <v>10</v>
      </c>
      <c r="V147" s="97">
        <f t="shared" si="26"/>
        <v>8</v>
      </c>
      <c r="W147" s="98">
        <v>1</v>
      </c>
      <c r="X147" s="98">
        <v>1</v>
      </c>
      <c r="Y147" s="99"/>
      <c r="Z147" s="99"/>
      <c r="AA147" s="99"/>
      <c r="AB147" s="100"/>
      <c r="AC147" s="100"/>
      <c r="AD147" s="100"/>
      <c r="AE147" s="100"/>
      <c r="AF147" s="100">
        <v>5</v>
      </c>
      <c r="AG147" s="100">
        <v>5</v>
      </c>
      <c r="AH147" s="186">
        <f t="shared" si="27"/>
        <v>5</v>
      </c>
      <c r="AI147" s="186">
        <f t="shared" si="27"/>
        <v>5</v>
      </c>
      <c r="AJ147" s="99"/>
      <c r="AK147" s="99"/>
      <c r="AL147" s="99"/>
      <c r="AM147" s="99"/>
      <c r="AN147" s="99">
        <v>5</v>
      </c>
      <c r="AO147" s="99">
        <v>3</v>
      </c>
      <c r="AP147" s="188">
        <f t="shared" si="28"/>
        <v>5</v>
      </c>
      <c r="AQ147" s="188">
        <f t="shared" si="28"/>
        <v>3</v>
      </c>
      <c r="AR147" s="101"/>
      <c r="AS147" s="101"/>
      <c r="AT147" s="101"/>
      <c r="AU147" s="101"/>
      <c r="AV147" s="101"/>
      <c r="AW147" s="101"/>
      <c r="AX147" s="101">
        <v>3</v>
      </c>
      <c r="AY147" s="101">
        <v>3</v>
      </c>
      <c r="AZ147" s="101">
        <v>1</v>
      </c>
      <c r="BA147" s="101">
        <v>1</v>
      </c>
      <c r="BB147" s="101"/>
      <c r="BC147" s="101"/>
      <c r="BD147" s="101">
        <v>2</v>
      </c>
      <c r="BE147" s="101">
        <v>2</v>
      </c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>
        <v>2</v>
      </c>
      <c r="BU147" s="101">
        <v>2</v>
      </c>
      <c r="BV147" s="101"/>
      <c r="BW147" s="101"/>
      <c r="BX147" s="101"/>
      <c r="BY147" s="101"/>
      <c r="BZ147" s="101">
        <v>2</v>
      </c>
      <c r="CA147" s="101">
        <v>0</v>
      </c>
      <c r="CB147" s="102">
        <v>3</v>
      </c>
      <c r="CC147" s="102">
        <v>3</v>
      </c>
      <c r="CD147" s="102">
        <v>1</v>
      </c>
      <c r="CE147" s="102">
        <v>1</v>
      </c>
      <c r="CF147" s="102">
        <v>1</v>
      </c>
      <c r="CG147" s="102">
        <v>1</v>
      </c>
      <c r="CH147" s="102">
        <v>1</v>
      </c>
      <c r="CI147" s="102">
        <v>1</v>
      </c>
      <c r="CJ147" s="102"/>
      <c r="CK147" s="102"/>
      <c r="CL147" s="102">
        <v>4</v>
      </c>
      <c r="CM147" s="102">
        <v>2</v>
      </c>
      <c r="CN147" s="79">
        <f t="shared" si="20"/>
        <v>10</v>
      </c>
      <c r="CO147" s="79">
        <f t="shared" si="20"/>
        <v>8</v>
      </c>
      <c r="CP147" s="79">
        <f t="shared" si="21"/>
        <v>10</v>
      </c>
      <c r="CQ147" s="79">
        <f t="shared" si="21"/>
        <v>8</v>
      </c>
      <c r="CR147" s="103" t="str">
        <f t="shared" si="22"/>
        <v>Mire</v>
      </c>
      <c r="CS147" s="103" t="str">
        <f t="shared" si="23"/>
        <v>Mire</v>
      </c>
      <c r="CT147" s="103" t="str">
        <f t="shared" si="24"/>
        <v>Mire</v>
      </c>
      <c r="CU147" s="104" t="str">
        <f t="shared" si="25"/>
        <v>Mire</v>
      </c>
    </row>
    <row r="148" spans="1:99" ht="13.5" customHeight="1">
      <c r="A148" s="83" t="s">
        <v>77</v>
      </c>
      <c r="B148" s="35" t="s">
        <v>66</v>
      </c>
      <c r="C148" s="35"/>
      <c r="D148" s="35"/>
      <c r="E148" s="35" t="s">
        <v>378</v>
      </c>
      <c r="F148" s="77" t="s">
        <v>464</v>
      </c>
      <c r="G148" s="96" t="s">
        <v>760</v>
      </c>
      <c r="H148" s="39">
        <v>43</v>
      </c>
      <c r="I148" s="77" t="s">
        <v>759</v>
      </c>
      <c r="J148" s="77" t="s">
        <v>78</v>
      </c>
      <c r="K148" s="77" t="s">
        <v>78</v>
      </c>
      <c r="L148" s="77" t="s">
        <v>78</v>
      </c>
      <c r="M148" s="77" t="s">
        <v>78</v>
      </c>
      <c r="N148" s="35" t="s">
        <v>596</v>
      </c>
      <c r="O148" s="35" t="s">
        <v>597</v>
      </c>
      <c r="P148" s="35" t="s">
        <v>613</v>
      </c>
      <c r="Q148" s="35" t="s">
        <v>605</v>
      </c>
      <c r="R148" s="35" t="s">
        <v>614</v>
      </c>
      <c r="S148" s="35"/>
      <c r="T148" s="35" t="s">
        <v>601</v>
      </c>
      <c r="U148" s="97">
        <f t="shared" si="26"/>
        <v>12</v>
      </c>
      <c r="V148" s="97">
        <f t="shared" si="26"/>
        <v>11</v>
      </c>
      <c r="W148" s="98">
        <v>1</v>
      </c>
      <c r="X148" s="98">
        <v>1</v>
      </c>
      <c r="Y148" s="99"/>
      <c r="Z148" s="99"/>
      <c r="AA148" s="99"/>
      <c r="AB148" s="100"/>
      <c r="AC148" s="100"/>
      <c r="AD148" s="100"/>
      <c r="AE148" s="100"/>
      <c r="AF148" s="100">
        <v>5</v>
      </c>
      <c r="AG148" s="100">
        <v>5</v>
      </c>
      <c r="AH148" s="186">
        <f t="shared" si="27"/>
        <v>5</v>
      </c>
      <c r="AI148" s="186">
        <f t="shared" si="27"/>
        <v>5</v>
      </c>
      <c r="AJ148" s="99"/>
      <c r="AK148" s="99"/>
      <c r="AL148" s="99"/>
      <c r="AM148" s="99"/>
      <c r="AN148" s="99">
        <v>7</v>
      </c>
      <c r="AO148" s="99">
        <v>6</v>
      </c>
      <c r="AP148" s="188">
        <f t="shared" si="28"/>
        <v>7</v>
      </c>
      <c r="AQ148" s="188">
        <f t="shared" si="28"/>
        <v>6</v>
      </c>
      <c r="AR148" s="101"/>
      <c r="AS148" s="101"/>
      <c r="AT148" s="101"/>
      <c r="AU148" s="101"/>
      <c r="AV148" s="101"/>
      <c r="AW148" s="101"/>
      <c r="AX148" s="101"/>
      <c r="AY148" s="101"/>
      <c r="AZ148" s="101">
        <v>2</v>
      </c>
      <c r="BA148" s="101">
        <v>2</v>
      </c>
      <c r="BB148" s="101"/>
      <c r="BC148" s="101"/>
      <c r="BD148" s="101"/>
      <c r="BE148" s="101"/>
      <c r="BF148" s="101">
        <v>3</v>
      </c>
      <c r="BG148" s="101">
        <v>3</v>
      </c>
      <c r="BH148" s="101"/>
      <c r="BI148" s="101"/>
      <c r="BJ148" s="101"/>
      <c r="BK148" s="101"/>
      <c r="BL148" s="101">
        <v>1</v>
      </c>
      <c r="BM148" s="101">
        <v>1</v>
      </c>
      <c r="BN148" s="101"/>
      <c r="BO148" s="101"/>
      <c r="BP148" s="101"/>
      <c r="BQ148" s="101"/>
      <c r="BR148" s="101"/>
      <c r="BS148" s="101"/>
      <c r="BT148" s="101"/>
      <c r="BU148" s="101"/>
      <c r="BV148" s="101">
        <v>4</v>
      </c>
      <c r="BW148" s="101">
        <v>3</v>
      </c>
      <c r="BX148" s="101">
        <v>2</v>
      </c>
      <c r="BY148" s="101">
        <v>2</v>
      </c>
      <c r="BZ148" s="101"/>
      <c r="CA148" s="101"/>
      <c r="CB148" s="102"/>
      <c r="CC148" s="102"/>
      <c r="CD148" s="102">
        <v>2</v>
      </c>
      <c r="CE148" s="102">
        <v>2</v>
      </c>
      <c r="CF148" s="102">
        <v>3</v>
      </c>
      <c r="CG148" s="102">
        <v>3</v>
      </c>
      <c r="CH148" s="102"/>
      <c r="CI148" s="102"/>
      <c r="CJ148" s="102">
        <v>3</v>
      </c>
      <c r="CK148" s="102">
        <v>3</v>
      </c>
      <c r="CL148" s="102">
        <v>4</v>
      </c>
      <c r="CM148" s="102">
        <v>3</v>
      </c>
      <c r="CN148" s="79">
        <f t="shared" si="20"/>
        <v>12</v>
      </c>
      <c r="CO148" s="79">
        <f t="shared" si="20"/>
        <v>11</v>
      </c>
      <c r="CP148" s="79">
        <f t="shared" si="21"/>
        <v>12</v>
      </c>
      <c r="CQ148" s="79">
        <f t="shared" si="21"/>
        <v>11</v>
      </c>
      <c r="CR148" s="103" t="str">
        <f t="shared" si="22"/>
        <v>Mire</v>
      </c>
      <c r="CS148" s="103" t="str">
        <f t="shared" si="23"/>
        <v>Mire</v>
      </c>
      <c r="CT148" s="103" t="str">
        <f t="shared" si="24"/>
        <v>Mire</v>
      </c>
      <c r="CU148" s="104" t="str">
        <f t="shared" si="25"/>
        <v>Mire</v>
      </c>
    </row>
    <row r="149" spans="1:99" ht="13.5" customHeight="1">
      <c r="A149" s="83" t="s">
        <v>77</v>
      </c>
      <c r="B149" s="35" t="s">
        <v>66</v>
      </c>
      <c r="C149" s="35"/>
      <c r="D149" s="35"/>
      <c r="E149" s="35" t="s">
        <v>379</v>
      </c>
      <c r="F149" s="77" t="s">
        <v>465</v>
      </c>
      <c r="G149" s="96" t="s">
        <v>760</v>
      </c>
      <c r="H149" s="39">
        <v>50</v>
      </c>
      <c r="I149" s="77" t="s">
        <v>759</v>
      </c>
      <c r="J149" s="77" t="s">
        <v>78</v>
      </c>
      <c r="K149" s="77" t="s">
        <v>78</v>
      </c>
      <c r="L149" s="77" t="s">
        <v>78</v>
      </c>
      <c r="M149" s="77" t="s">
        <v>78</v>
      </c>
      <c r="N149" s="35" t="s">
        <v>596</v>
      </c>
      <c r="O149" s="35" t="s">
        <v>597</v>
      </c>
      <c r="P149" s="35" t="s">
        <v>613</v>
      </c>
      <c r="Q149" s="35" t="s">
        <v>605</v>
      </c>
      <c r="R149" s="35" t="s">
        <v>614</v>
      </c>
      <c r="S149" s="35"/>
      <c r="T149" s="35" t="s">
        <v>601</v>
      </c>
      <c r="U149" s="97">
        <f t="shared" si="26"/>
        <v>14</v>
      </c>
      <c r="V149" s="97">
        <f t="shared" si="26"/>
        <v>9</v>
      </c>
      <c r="W149" s="98">
        <v>1</v>
      </c>
      <c r="X149" s="98">
        <v>0</v>
      </c>
      <c r="Y149" s="99"/>
      <c r="Z149" s="99"/>
      <c r="AA149" s="99"/>
      <c r="AB149" s="100"/>
      <c r="AC149" s="100"/>
      <c r="AD149" s="100"/>
      <c r="AE149" s="100"/>
      <c r="AF149" s="100"/>
      <c r="AG149" s="100"/>
      <c r="AH149" s="186">
        <f t="shared" si="27"/>
        <v>0</v>
      </c>
      <c r="AI149" s="186">
        <f t="shared" si="27"/>
        <v>0</v>
      </c>
      <c r="AJ149" s="99"/>
      <c r="AK149" s="99"/>
      <c r="AL149" s="99"/>
      <c r="AM149" s="99"/>
      <c r="AN149" s="99">
        <v>14</v>
      </c>
      <c r="AO149" s="99">
        <v>9</v>
      </c>
      <c r="AP149" s="188">
        <f t="shared" si="28"/>
        <v>14</v>
      </c>
      <c r="AQ149" s="188">
        <f t="shared" si="28"/>
        <v>9</v>
      </c>
      <c r="AR149" s="101"/>
      <c r="AS149" s="101"/>
      <c r="AT149" s="101"/>
      <c r="AU149" s="101"/>
      <c r="AV149" s="101"/>
      <c r="AW149" s="101"/>
      <c r="AX149" s="101">
        <v>2</v>
      </c>
      <c r="AY149" s="101">
        <v>2</v>
      </c>
      <c r="AZ149" s="101"/>
      <c r="BA149" s="101"/>
      <c r="BB149" s="101">
        <v>1</v>
      </c>
      <c r="BC149" s="101">
        <v>1</v>
      </c>
      <c r="BD149" s="101"/>
      <c r="BE149" s="101"/>
      <c r="BF149" s="101"/>
      <c r="BG149" s="101"/>
      <c r="BH149" s="101"/>
      <c r="BI149" s="101"/>
      <c r="BJ149" s="101">
        <v>3</v>
      </c>
      <c r="BK149" s="101">
        <v>3</v>
      </c>
      <c r="BL149" s="101"/>
      <c r="BM149" s="101"/>
      <c r="BN149" s="101"/>
      <c r="BO149" s="101"/>
      <c r="BP149" s="101"/>
      <c r="BQ149" s="101"/>
      <c r="BR149" s="101">
        <v>8</v>
      </c>
      <c r="BS149" s="101">
        <v>3</v>
      </c>
      <c r="BT149" s="101"/>
      <c r="BU149" s="101"/>
      <c r="BV149" s="101"/>
      <c r="BW149" s="101"/>
      <c r="BX149" s="101"/>
      <c r="BY149" s="101"/>
      <c r="BZ149" s="101"/>
      <c r="CA149" s="101"/>
      <c r="CB149" s="102"/>
      <c r="CC149" s="102"/>
      <c r="CD149" s="102">
        <v>3</v>
      </c>
      <c r="CE149" s="102">
        <v>3</v>
      </c>
      <c r="CF149" s="102"/>
      <c r="CG149" s="102"/>
      <c r="CH149" s="102">
        <v>3</v>
      </c>
      <c r="CI149" s="102">
        <v>3</v>
      </c>
      <c r="CJ149" s="102"/>
      <c r="CK149" s="102"/>
      <c r="CL149" s="102">
        <v>8</v>
      </c>
      <c r="CM149" s="102">
        <v>3</v>
      </c>
      <c r="CN149" s="79">
        <f t="shared" si="20"/>
        <v>14</v>
      </c>
      <c r="CO149" s="79">
        <f t="shared" si="20"/>
        <v>9</v>
      </c>
      <c r="CP149" s="79">
        <f t="shared" si="21"/>
        <v>14</v>
      </c>
      <c r="CQ149" s="79">
        <f t="shared" si="21"/>
        <v>9</v>
      </c>
      <c r="CR149" s="103" t="str">
        <f t="shared" si="22"/>
        <v>Mire</v>
      </c>
      <c r="CS149" s="103" t="str">
        <f t="shared" si="23"/>
        <v>Mire</v>
      </c>
      <c r="CT149" s="103" t="str">
        <f t="shared" si="24"/>
        <v>Mire</v>
      </c>
      <c r="CU149" s="104" t="str">
        <f t="shared" si="25"/>
        <v>Mire</v>
      </c>
    </row>
    <row r="150" spans="1:99" ht="13.5" customHeight="1">
      <c r="A150" s="83" t="s">
        <v>77</v>
      </c>
      <c r="B150" s="35" t="s">
        <v>66</v>
      </c>
      <c r="C150" s="35"/>
      <c r="D150" s="35"/>
      <c r="E150" s="35" t="s">
        <v>380</v>
      </c>
      <c r="F150" s="77" t="s">
        <v>466</v>
      </c>
      <c r="G150" s="96" t="s">
        <v>758</v>
      </c>
      <c r="H150" s="39">
        <v>64</v>
      </c>
      <c r="I150" s="77" t="s">
        <v>759</v>
      </c>
      <c r="J150" s="77" t="s">
        <v>78</v>
      </c>
      <c r="K150" s="77" t="s">
        <v>78</v>
      </c>
      <c r="L150" s="77" t="s">
        <v>78</v>
      </c>
      <c r="M150" s="77" t="s">
        <v>78</v>
      </c>
      <c r="N150" s="35" t="s">
        <v>596</v>
      </c>
      <c r="O150" s="35" t="s">
        <v>597</v>
      </c>
      <c r="P150" s="35" t="s">
        <v>613</v>
      </c>
      <c r="Q150" s="35" t="s">
        <v>605</v>
      </c>
      <c r="R150" s="35" t="s">
        <v>614</v>
      </c>
      <c r="S150" s="35"/>
      <c r="T150" s="35" t="s">
        <v>601</v>
      </c>
      <c r="U150" s="97">
        <f t="shared" si="26"/>
        <v>10</v>
      </c>
      <c r="V150" s="97">
        <f t="shared" si="26"/>
        <v>9</v>
      </c>
      <c r="W150" s="98">
        <v>1</v>
      </c>
      <c r="X150" s="98"/>
      <c r="Y150" s="99"/>
      <c r="Z150" s="99">
        <v>1</v>
      </c>
      <c r="AA150" s="99"/>
      <c r="AB150" s="100"/>
      <c r="AC150" s="100"/>
      <c r="AD150" s="100">
        <v>1</v>
      </c>
      <c r="AE150" s="100">
        <v>1</v>
      </c>
      <c r="AF150" s="100">
        <v>4</v>
      </c>
      <c r="AG150" s="100">
        <v>4</v>
      </c>
      <c r="AH150" s="186">
        <f t="shared" si="27"/>
        <v>5</v>
      </c>
      <c r="AI150" s="186">
        <f t="shared" si="27"/>
        <v>5</v>
      </c>
      <c r="AJ150" s="99"/>
      <c r="AK150" s="99"/>
      <c r="AL150" s="99"/>
      <c r="AM150" s="99"/>
      <c r="AN150" s="99">
        <v>5</v>
      </c>
      <c r="AO150" s="99">
        <v>4</v>
      </c>
      <c r="AP150" s="188">
        <f t="shared" si="28"/>
        <v>5</v>
      </c>
      <c r="AQ150" s="188">
        <f t="shared" si="28"/>
        <v>4</v>
      </c>
      <c r="AR150" s="101">
        <v>1</v>
      </c>
      <c r="AS150" s="101">
        <v>1</v>
      </c>
      <c r="AT150" s="101"/>
      <c r="AU150" s="101"/>
      <c r="AV150" s="101">
        <v>3</v>
      </c>
      <c r="AW150" s="101">
        <v>3</v>
      </c>
      <c r="AX150" s="101">
        <v>2</v>
      </c>
      <c r="AY150" s="101">
        <v>2</v>
      </c>
      <c r="AZ150" s="101"/>
      <c r="BA150" s="101"/>
      <c r="BB150" s="101"/>
      <c r="BC150" s="101"/>
      <c r="BD150" s="101"/>
      <c r="BE150" s="101"/>
      <c r="BF150" s="101"/>
      <c r="BG150" s="101"/>
      <c r="BH150" s="101">
        <v>1</v>
      </c>
      <c r="BI150" s="101">
        <v>1</v>
      </c>
      <c r="BJ150" s="101">
        <v>1</v>
      </c>
      <c r="BK150" s="101">
        <v>1</v>
      </c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>
        <v>2</v>
      </c>
      <c r="BW150" s="101">
        <v>1</v>
      </c>
      <c r="BX150" s="101"/>
      <c r="BY150" s="101"/>
      <c r="BZ150" s="101"/>
      <c r="CA150" s="101"/>
      <c r="CB150" s="102">
        <v>2</v>
      </c>
      <c r="CC150" s="102">
        <v>1</v>
      </c>
      <c r="CD150" s="102">
        <v>4</v>
      </c>
      <c r="CE150" s="102">
        <v>4</v>
      </c>
      <c r="CF150" s="102">
        <v>2</v>
      </c>
      <c r="CG150" s="102">
        <v>2</v>
      </c>
      <c r="CH150" s="102"/>
      <c r="CI150" s="102"/>
      <c r="CJ150" s="102">
        <v>1</v>
      </c>
      <c r="CK150" s="102">
        <v>1</v>
      </c>
      <c r="CL150" s="102">
        <v>1</v>
      </c>
      <c r="CM150" s="102">
        <v>1</v>
      </c>
      <c r="CN150" s="79">
        <f t="shared" si="20"/>
        <v>10</v>
      </c>
      <c r="CO150" s="79">
        <f t="shared" si="20"/>
        <v>9</v>
      </c>
      <c r="CP150" s="79">
        <f t="shared" si="21"/>
        <v>10</v>
      </c>
      <c r="CQ150" s="79">
        <f t="shared" si="21"/>
        <v>9</v>
      </c>
      <c r="CR150" s="103" t="str">
        <f t="shared" si="22"/>
        <v>Mire</v>
      </c>
      <c r="CS150" s="103" t="str">
        <f t="shared" si="23"/>
        <v>Mire</v>
      </c>
      <c r="CT150" s="103" t="str">
        <f t="shared" si="24"/>
        <v>Mire</v>
      </c>
      <c r="CU150" s="104" t="str">
        <f t="shared" si="25"/>
        <v>Mire</v>
      </c>
    </row>
    <row r="151" spans="20:96" ht="15.75">
      <c r="T151" s="9"/>
      <c r="U151" s="162">
        <f>SUBTOTAL(9,U6:U150)</f>
        <v>1717</v>
      </c>
      <c r="V151" s="162">
        <f aca="true" t="shared" si="29" ref="V151:CG151">SUBTOTAL(9,V6:V150)</f>
        <v>1274</v>
      </c>
      <c r="W151" s="162">
        <f t="shared" si="29"/>
        <v>120</v>
      </c>
      <c r="X151" s="162">
        <f t="shared" si="29"/>
        <v>46</v>
      </c>
      <c r="Y151" s="162">
        <f t="shared" si="29"/>
        <v>5</v>
      </c>
      <c r="Z151" s="162">
        <f t="shared" si="29"/>
        <v>93</v>
      </c>
      <c r="AA151" s="162">
        <f t="shared" si="29"/>
        <v>23</v>
      </c>
      <c r="AB151" s="162">
        <f t="shared" si="29"/>
        <v>18</v>
      </c>
      <c r="AC151" s="162">
        <f t="shared" si="29"/>
        <v>7</v>
      </c>
      <c r="AD151" s="162">
        <f t="shared" si="29"/>
        <v>129</v>
      </c>
      <c r="AE151" s="162">
        <f t="shared" si="29"/>
        <v>87</v>
      </c>
      <c r="AF151" s="162">
        <f t="shared" si="29"/>
        <v>539</v>
      </c>
      <c r="AG151" s="162">
        <f t="shared" si="29"/>
        <v>492</v>
      </c>
      <c r="AH151" s="162">
        <f t="shared" si="29"/>
        <v>686</v>
      </c>
      <c r="AI151" s="162">
        <f t="shared" si="29"/>
        <v>586</v>
      </c>
      <c r="AJ151" s="162">
        <f t="shared" si="29"/>
        <v>36</v>
      </c>
      <c r="AK151" s="162">
        <f t="shared" si="29"/>
        <v>15</v>
      </c>
      <c r="AL151" s="162">
        <f t="shared" si="29"/>
        <v>39</v>
      </c>
      <c r="AM151" s="162">
        <f t="shared" si="29"/>
        <v>15</v>
      </c>
      <c r="AN151" s="162">
        <f t="shared" si="29"/>
        <v>956</v>
      </c>
      <c r="AO151" s="162">
        <f t="shared" si="29"/>
        <v>658</v>
      </c>
      <c r="AP151" s="162">
        <f t="shared" si="29"/>
        <v>1031</v>
      </c>
      <c r="AQ151" s="162">
        <f t="shared" si="29"/>
        <v>688</v>
      </c>
      <c r="AR151" s="162">
        <f t="shared" si="29"/>
        <v>3</v>
      </c>
      <c r="AS151" s="162">
        <f t="shared" si="29"/>
        <v>3</v>
      </c>
      <c r="AT151" s="162">
        <f t="shared" si="29"/>
        <v>21</v>
      </c>
      <c r="AU151" s="162">
        <f t="shared" si="29"/>
        <v>17</v>
      </c>
      <c r="AV151" s="162">
        <f t="shared" si="29"/>
        <v>66</v>
      </c>
      <c r="AW151" s="162">
        <f t="shared" si="29"/>
        <v>58</v>
      </c>
      <c r="AX151" s="162">
        <f t="shared" si="29"/>
        <v>160</v>
      </c>
      <c r="AY151" s="162">
        <f t="shared" si="29"/>
        <v>135</v>
      </c>
      <c r="AZ151" s="162">
        <f t="shared" si="29"/>
        <v>127</v>
      </c>
      <c r="BA151" s="162">
        <f t="shared" si="29"/>
        <v>122</v>
      </c>
      <c r="BB151" s="162">
        <f t="shared" si="29"/>
        <v>164</v>
      </c>
      <c r="BC151" s="162">
        <f t="shared" si="29"/>
        <v>123</v>
      </c>
      <c r="BD151" s="162">
        <f t="shared" si="29"/>
        <v>152</v>
      </c>
      <c r="BE151" s="162">
        <f t="shared" si="29"/>
        <v>140</v>
      </c>
      <c r="BF151" s="162">
        <f t="shared" si="29"/>
        <v>187</v>
      </c>
      <c r="BG151" s="162">
        <f t="shared" si="29"/>
        <v>141</v>
      </c>
      <c r="BH151" s="162">
        <f t="shared" si="29"/>
        <v>133</v>
      </c>
      <c r="BI151" s="162">
        <f t="shared" si="29"/>
        <v>115</v>
      </c>
      <c r="BJ151" s="162">
        <f t="shared" si="29"/>
        <v>139</v>
      </c>
      <c r="BK151" s="162">
        <f t="shared" si="29"/>
        <v>96</v>
      </c>
      <c r="BL151" s="162">
        <f t="shared" si="29"/>
        <v>56</v>
      </c>
      <c r="BM151" s="162">
        <f t="shared" si="29"/>
        <v>46</v>
      </c>
      <c r="BN151" s="162">
        <f t="shared" si="29"/>
        <v>74</v>
      </c>
      <c r="BO151" s="162">
        <f t="shared" si="29"/>
        <v>47</v>
      </c>
      <c r="BP151" s="162">
        <f t="shared" si="29"/>
        <v>70</v>
      </c>
      <c r="BQ151" s="162">
        <f t="shared" si="29"/>
        <v>58</v>
      </c>
      <c r="BR151" s="162">
        <f t="shared" si="29"/>
        <v>94</v>
      </c>
      <c r="BS151" s="162">
        <f t="shared" si="29"/>
        <v>48</v>
      </c>
      <c r="BT151" s="162">
        <f t="shared" si="29"/>
        <v>52</v>
      </c>
      <c r="BU151" s="162">
        <f t="shared" si="29"/>
        <v>38</v>
      </c>
      <c r="BV151" s="162">
        <f t="shared" si="29"/>
        <v>127</v>
      </c>
      <c r="BW151" s="162">
        <f t="shared" si="29"/>
        <v>66</v>
      </c>
      <c r="BX151" s="162">
        <f t="shared" si="29"/>
        <v>27</v>
      </c>
      <c r="BY151" s="162">
        <f t="shared" si="29"/>
        <v>6</v>
      </c>
      <c r="BZ151" s="162">
        <f t="shared" si="29"/>
        <v>65</v>
      </c>
      <c r="CA151" s="162">
        <f t="shared" si="29"/>
        <v>15</v>
      </c>
      <c r="CB151" s="162">
        <f t="shared" si="29"/>
        <v>291</v>
      </c>
      <c r="CC151" s="162">
        <f t="shared" si="29"/>
        <v>236</v>
      </c>
      <c r="CD151" s="162">
        <f t="shared" si="29"/>
        <v>359</v>
      </c>
      <c r="CE151" s="162">
        <f t="shared" si="29"/>
        <v>291</v>
      </c>
      <c r="CF151" s="162">
        <f t="shared" si="29"/>
        <v>293</v>
      </c>
      <c r="CG151" s="162">
        <f t="shared" si="29"/>
        <v>256</v>
      </c>
      <c r="CH151" s="162">
        <f aca="true" t="shared" si="30" ref="CH151:CM151">SUBTOTAL(9,CH6:CH150)</f>
        <v>207</v>
      </c>
      <c r="CI151" s="162">
        <f t="shared" si="30"/>
        <v>160</v>
      </c>
      <c r="CJ151" s="162">
        <f t="shared" si="30"/>
        <v>127</v>
      </c>
      <c r="CK151" s="162">
        <f t="shared" si="30"/>
        <v>91</v>
      </c>
      <c r="CL151" s="162">
        <f t="shared" si="30"/>
        <v>440</v>
      </c>
      <c r="CM151" s="162">
        <f t="shared" si="30"/>
        <v>240</v>
      </c>
      <c r="CN151" s="162">
        <f>SUBTOTAL(9,CN6:CN150)</f>
        <v>1717</v>
      </c>
      <c r="CO151" s="162">
        <f>SUBTOTAL(9,CO6:CO150)</f>
        <v>1274</v>
      </c>
      <c r="CP151" s="162">
        <f>SUBTOTAL(9,CP6:CP150)</f>
        <v>1717</v>
      </c>
      <c r="CQ151" s="162">
        <f>SUBTOTAL(9,CQ6:CQ150)</f>
        <v>1274</v>
      </c>
      <c r="CR151" s="10"/>
    </row>
  </sheetData>
  <sheetProtection/>
  <protectedRanges>
    <protectedRange sqref="H6:H12 E6:F12" name="Range1_3_2_4_2_5"/>
    <protectedRange sqref="J6:L12" name="Range1_4_1_3_2_5"/>
    <protectedRange sqref="A6:B12 C6:D150" name="Range1_7_1_3_2_5"/>
    <protectedRange sqref="J13:K68" name="Range1_8_1_6"/>
    <protectedRange sqref="H13:H68 E13:E68 F13:F71" name="Range1_1_2_2_1_7"/>
    <protectedRange sqref="L13:L68" name="Range1_2_2_1_3_5"/>
    <protectedRange sqref="A13:B68" name="Range1_3_2_1_2_5"/>
    <protectedRange sqref="J140:L150 H140:H150 F143:F150 E140:E150" name="Range1_9_1_1_6"/>
    <protectedRange sqref="A140:B150" name="Range1_1_3_1_1_4"/>
    <protectedRange sqref="J72:L72 H72" name="Range1_10_3_2_5"/>
  </protectedRanges>
  <mergeCells count="67">
    <mergeCell ref="CL4:CM4"/>
    <mergeCell ref="BZ4:CA4"/>
    <mergeCell ref="CB4:CC4"/>
    <mergeCell ref="CD4:CE4"/>
    <mergeCell ref="CF4:CG4"/>
    <mergeCell ref="CJ4:CK4"/>
    <mergeCell ref="CH4:CI4"/>
    <mergeCell ref="BT4:BU4"/>
    <mergeCell ref="BV4:BW4"/>
    <mergeCell ref="AV4:AW4"/>
    <mergeCell ref="AX4:AY4"/>
    <mergeCell ref="AZ4:BA4"/>
    <mergeCell ref="BX4:BY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Y2:AA4"/>
    <mergeCell ref="R4:R5"/>
    <mergeCell ref="S4:S5"/>
    <mergeCell ref="T4:T5"/>
    <mergeCell ref="M4:M5"/>
    <mergeCell ref="N4:N5"/>
    <mergeCell ref="O4:O5"/>
    <mergeCell ref="P4:P5"/>
    <mergeCell ref="AP4:AQ4"/>
    <mergeCell ref="AR4:AS4"/>
    <mergeCell ref="AT4:AU4"/>
    <mergeCell ref="AB2:AI3"/>
    <mergeCell ref="AF4:AG4"/>
    <mergeCell ref="AH4:AI4"/>
    <mergeCell ref="AN4:AO4"/>
    <mergeCell ref="BX3:CA3"/>
    <mergeCell ref="A4:A5"/>
    <mergeCell ref="B4:B5"/>
    <mergeCell ref="C4:C5"/>
    <mergeCell ref="D4:D5"/>
    <mergeCell ref="E4:E5"/>
    <mergeCell ref="F4:F5"/>
    <mergeCell ref="G4:G5"/>
    <mergeCell ref="AJ2:AQ3"/>
    <mergeCell ref="AR2:CA2"/>
    <mergeCell ref="CB2:CM3"/>
    <mergeCell ref="CN2:CU4"/>
    <mergeCell ref="AR3:AU3"/>
    <mergeCell ref="AV3:AY3"/>
    <mergeCell ref="AZ3:BC3"/>
    <mergeCell ref="BD3:BG3"/>
    <mergeCell ref="BH3:BK3"/>
    <mergeCell ref="BL3:BO3"/>
    <mergeCell ref="BP3:BS3"/>
    <mergeCell ref="BT3:BW3"/>
    <mergeCell ref="A1:F1"/>
    <mergeCell ref="A2:T3"/>
    <mergeCell ref="U2:V4"/>
    <mergeCell ref="W2:X4"/>
    <mergeCell ref="H4:H5"/>
    <mergeCell ref="I4:I5"/>
    <mergeCell ref="J4:J5"/>
    <mergeCell ref="K4:K5"/>
    <mergeCell ref="Q4:Q5"/>
    <mergeCell ref="L4:L5"/>
  </mergeCells>
  <dataValidations count="8">
    <dataValidation type="list" allowBlank="1" showInputMessage="1" showErrorMessage="1" sqref="I6:I150">
      <formula1>"I Mesëm, I Lartë"</formula1>
    </dataValidation>
    <dataValidation type="list" allowBlank="1" showInputMessage="1" showErrorMessage="1" sqref="G6:G150">
      <formula1>"Mashkull, Femër"</formula1>
    </dataValidation>
    <dataValidation type="list" allowBlank="1" showInputMessage="1" showErrorMessage="1" sqref="Q6:Q150">
      <formula1>"CU,CL,9VJ,BM"</formula1>
    </dataValidation>
    <dataValidation type="list" allowBlank="1" showInputMessage="1" showErrorMessage="1" sqref="P6:P150">
      <formula1>"Publike,Jo Publike"</formula1>
    </dataValidation>
    <dataValidation type="list" allowBlank="1" showInputMessage="1" showErrorMessage="1" sqref="N6:N150">
      <formula1>"Komunë,Bashki"</formula1>
    </dataValidation>
    <dataValidation type="list" allowBlank="1" showInputMessage="1" showErrorMessage="1" sqref="O6:O150">
      <formula1>"Fshat,Qytet"</formula1>
    </dataValidation>
    <dataValidation type="list" allowBlank="1" showInputMessage="1" showErrorMessage="1" sqref="R6:R150">
      <formula1>"Vartëse,Jo Vartëse"</formula1>
    </dataValidation>
    <dataValidation type="list" allowBlank="1" showInputMessage="1" showErrorMessage="1" sqref="T1:T65536">
      <formula1>"Klasike,Speciale,Artistike,Kl. Artistike,Koorespondence,Shansi i dyte,Minoritet, Kl. Minoritet,Fetare"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1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27.7109375" style="2" customWidth="1"/>
    <col min="2" max="2" width="10.57421875" style="2" customWidth="1"/>
    <col min="3" max="3" width="9.7109375" style="2" customWidth="1"/>
    <col min="4" max="4" width="11.28125" style="2" customWidth="1"/>
    <col min="5" max="5" width="15.00390625" style="2" customWidth="1"/>
    <col min="6" max="7" width="9.140625" style="2" customWidth="1"/>
    <col min="8" max="8" width="13.28125" style="2" customWidth="1"/>
    <col min="9" max="9" width="7.8515625" style="2" customWidth="1"/>
    <col min="10" max="10" width="9.140625" style="2" customWidth="1"/>
    <col min="11" max="11" width="8.421875" style="2" customWidth="1"/>
    <col min="12" max="12" width="17.00390625" style="2" customWidth="1"/>
    <col min="13" max="56" width="8.7109375" style="2" customWidth="1"/>
    <col min="57" max="57" width="9.140625" style="128" customWidth="1"/>
    <col min="58" max="16384" width="9.140625" style="2" customWidth="1"/>
  </cols>
  <sheetData>
    <row r="1" spans="1:61" ht="16.5" customHeight="1">
      <c r="A1" s="457" t="s">
        <v>115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9"/>
    </row>
    <row r="2" spans="1:61" s="106" customFormat="1" ht="15.75" customHeight="1">
      <c r="A2" s="460" t="s">
        <v>116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2"/>
      <c r="M2" s="463" t="s">
        <v>117</v>
      </c>
      <c r="N2" s="463"/>
      <c r="O2" s="463"/>
      <c r="P2" s="463"/>
      <c r="Q2" s="463"/>
      <c r="R2" s="463"/>
      <c r="S2" s="463"/>
      <c r="T2" s="450" t="s">
        <v>118</v>
      </c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2" t="s">
        <v>119</v>
      </c>
      <c r="AG2" s="452"/>
      <c r="AH2" s="452"/>
      <c r="AI2" s="452"/>
      <c r="AJ2" s="452"/>
      <c r="AK2" s="452"/>
      <c r="AL2" s="452"/>
      <c r="AM2" s="452"/>
      <c r="AN2" s="452"/>
      <c r="AO2" s="452"/>
      <c r="AP2" s="451" t="s">
        <v>120</v>
      </c>
      <c r="AQ2" s="451"/>
      <c r="AR2" s="451"/>
      <c r="AS2" s="451"/>
      <c r="AT2" s="451"/>
      <c r="AU2" s="456" t="s">
        <v>121</v>
      </c>
      <c r="AV2" s="453" t="s">
        <v>122</v>
      </c>
      <c r="AW2" s="453"/>
      <c r="AX2" s="453"/>
      <c r="AY2" s="453"/>
      <c r="AZ2" s="453"/>
      <c r="BA2" s="453"/>
      <c r="BB2" s="453"/>
      <c r="BC2" s="453"/>
      <c r="BD2" s="453"/>
      <c r="BE2" s="453"/>
      <c r="BF2" s="372" t="s">
        <v>4</v>
      </c>
      <c r="BG2" s="372"/>
      <c r="BH2" s="372"/>
      <c r="BI2" s="372" t="s">
        <v>3</v>
      </c>
    </row>
    <row r="3" spans="1:61" ht="40.5" customHeight="1">
      <c r="A3" s="387" t="s">
        <v>123</v>
      </c>
      <c r="B3" s="387" t="s">
        <v>24</v>
      </c>
      <c r="C3" s="387" t="s">
        <v>25</v>
      </c>
      <c r="D3" s="362" t="s">
        <v>26</v>
      </c>
      <c r="E3" s="362" t="s">
        <v>27</v>
      </c>
      <c r="F3" s="362" t="s">
        <v>124</v>
      </c>
      <c r="G3" s="387" t="s">
        <v>125</v>
      </c>
      <c r="H3" s="362" t="s">
        <v>126</v>
      </c>
      <c r="I3" s="387" t="s">
        <v>127</v>
      </c>
      <c r="J3" s="362" t="s">
        <v>128</v>
      </c>
      <c r="K3" s="362" t="s">
        <v>129</v>
      </c>
      <c r="L3" s="362" t="s">
        <v>130</v>
      </c>
      <c r="M3" s="449" t="s">
        <v>131</v>
      </c>
      <c r="N3" s="449" t="s">
        <v>132</v>
      </c>
      <c r="O3" s="449" t="s">
        <v>1074</v>
      </c>
      <c r="P3" s="447" t="s">
        <v>133</v>
      </c>
      <c r="Q3" s="449" t="s">
        <v>134</v>
      </c>
      <c r="R3" s="449" t="s">
        <v>135</v>
      </c>
      <c r="S3" s="449" t="s">
        <v>44</v>
      </c>
      <c r="T3" s="450" t="s">
        <v>136</v>
      </c>
      <c r="U3" s="450"/>
      <c r="V3" s="450" t="s">
        <v>137</v>
      </c>
      <c r="W3" s="450"/>
      <c r="X3" s="454" t="s">
        <v>1075</v>
      </c>
      <c r="Y3" s="455"/>
      <c r="Z3" s="450" t="s">
        <v>138</v>
      </c>
      <c r="AA3" s="450"/>
      <c r="AB3" s="450" t="s">
        <v>139</v>
      </c>
      <c r="AC3" s="450"/>
      <c r="AD3" s="450" t="s">
        <v>44</v>
      </c>
      <c r="AE3" s="450"/>
      <c r="AF3" s="452" t="s">
        <v>140</v>
      </c>
      <c r="AG3" s="452"/>
      <c r="AH3" s="452" t="s">
        <v>141</v>
      </c>
      <c r="AI3" s="452"/>
      <c r="AJ3" s="452" t="s">
        <v>142</v>
      </c>
      <c r="AK3" s="452"/>
      <c r="AL3" s="452" t="s">
        <v>143</v>
      </c>
      <c r="AM3" s="452"/>
      <c r="AN3" s="452" t="s">
        <v>44</v>
      </c>
      <c r="AO3" s="452"/>
      <c r="AP3" s="107" t="s">
        <v>144</v>
      </c>
      <c r="AQ3" s="107" t="s">
        <v>145</v>
      </c>
      <c r="AR3" s="108" t="s">
        <v>146</v>
      </c>
      <c r="AS3" s="108" t="s">
        <v>106</v>
      </c>
      <c r="AT3" s="451" t="s">
        <v>44</v>
      </c>
      <c r="AU3" s="456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372"/>
      <c r="BG3" s="372"/>
      <c r="BH3" s="372"/>
      <c r="BI3" s="372"/>
    </row>
    <row r="4" spans="1:61" ht="17.25" customHeight="1">
      <c r="A4" s="387"/>
      <c r="B4" s="387"/>
      <c r="C4" s="387"/>
      <c r="D4" s="362"/>
      <c r="E4" s="362"/>
      <c r="F4" s="362"/>
      <c r="G4" s="387"/>
      <c r="H4" s="362"/>
      <c r="I4" s="387"/>
      <c r="J4" s="362"/>
      <c r="K4" s="362"/>
      <c r="L4" s="362"/>
      <c r="M4" s="449"/>
      <c r="N4" s="449"/>
      <c r="O4" s="449"/>
      <c r="P4" s="448"/>
      <c r="Q4" s="449"/>
      <c r="R4" s="449"/>
      <c r="S4" s="449"/>
      <c r="T4" s="109" t="s">
        <v>44</v>
      </c>
      <c r="U4" s="109" t="s">
        <v>45</v>
      </c>
      <c r="V4" s="109" t="s">
        <v>44</v>
      </c>
      <c r="W4" s="109" t="s">
        <v>45</v>
      </c>
      <c r="X4" s="109" t="s">
        <v>44</v>
      </c>
      <c r="Y4" s="109" t="s">
        <v>45</v>
      </c>
      <c r="Z4" s="109" t="s">
        <v>44</v>
      </c>
      <c r="AA4" s="109" t="s">
        <v>45</v>
      </c>
      <c r="AB4" s="109" t="s">
        <v>44</v>
      </c>
      <c r="AC4" s="109" t="s">
        <v>45</v>
      </c>
      <c r="AD4" s="109" t="s">
        <v>44</v>
      </c>
      <c r="AE4" s="109" t="s">
        <v>45</v>
      </c>
      <c r="AF4" s="110" t="s">
        <v>44</v>
      </c>
      <c r="AG4" s="110" t="s">
        <v>45</v>
      </c>
      <c r="AH4" s="110" t="s">
        <v>44</v>
      </c>
      <c r="AI4" s="110" t="s">
        <v>45</v>
      </c>
      <c r="AJ4" s="110" t="s">
        <v>44</v>
      </c>
      <c r="AK4" s="110" t="s">
        <v>45</v>
      </c>
      <c r="AL4" s="110" t="s">
        <v>44</v>
      </c>
      <c r="AM4" s="110" t="s">
        <v>45</v>
      </c>
      <c r="AN4" s="110" t="s">
        <v>44</v>
      </c>
      <c r="AO4" s="110" t="s">
        <v>45</v>
      </c>
      <c r="AP4" s="111" t="s">
        <v>44</v>
      </c>
      <c r="AQ4" s="111" t="s">
        <v>44</v>
      </c>
      <c r="AR4" s="111" t="s">
        <v>44</v>
      </c>
      <c r="AS4" s="111" t="s">
        <v>44</v>
      </c>
      <c r="AT4" s="451"/>
      <c r="AU4" s="456"/>
      <c r="AV4" s="112" t="s">
        <v>90</v>
      </c>
      <c r="AW4" s="112" t="s">
        <v>147</v>
      </c>
      <c r="AX4" s="112" t="s">
        <v>92</v>
      </c>
      <c r="AY4" s="112" t="s">
        <v>93</v>
      </c>
      <c r="AZ4" s="112" t="s">
        <v>94</v>
      </c>
      <c r="BA4" s="112" t="s">
        <v>95</v>
      </c>
      <c r="BB4" s="112" t="s">
        <v>96</v>
      </c>
      <c r="BC4" s="112" t="s">
        <v>97</v>
      </c>
      <c r="BD4" s="112" t="s">
        <v>98</v>
      </c>
      <c r="BE4" s="113" t="s">
        <v>44</v>
      </c>
      <c r="BF4" s="372"/>
      <c r="BG4" s="372"/>
      <c r="BH4" s="372"/>
      <c r="BI4" s="372"/>
    </row>
    <row r="5" spans="1:61" ht="13.5" customHeight="1">
      <c r="A5" s="77" t="s">
        <v>1080</v>
      </c>
      <c r="B5" s="77" t="s">
        <v>1076</v>
      </c>
      <c r="C5" s="77" t="s">
        <v>78</v>
      </c>
      <c r="D5" s="77" t="s">
        <v>78</v>
      </c>
      <c r="E5" s="77" t="s">
        <v>78</v>
      </c>
      <c r="F5" s="77" t="s">
        <v>596</v>
      </c>
      <c r="G5" s="77" t="s">
        <v>597</v>
      </c>
      <c r="H5" s="77" t="s">
        <v>794</v>
      </c>
      <c r="I5" s="39">
        <v>25</v>
      </c>
      <c r="J5" s="77" t="s">
        <v>795</v>
      </c>
      <c r="K5" s="77" t="s">
        <v>796</v>
      </c>
      <c r="L5" s="77"/>
      <c r="M5" s="114"/>
      <c r="N5" s="114">
        <v>1</v>
      </c>
      <c r="O5" s="114"/>
      <c r="P5" s="114"/>
      <c r="Q5" s="114"/>
      <c r="R5" s="114"/>
      <c r="S5" s="115">
        <f aca="true" t="shared" si="0" ref="S5:S62">SUM(M5,N5,O5,P5,Q5)</f>
        <v>1</v>
      </c>
      <c r="T5" s="116"/>
      <c r="U5" s="116"/>
      <c r="V5" s="116">
        <v>30</v>
      </c>
      <c r="W5" s="116">
        <v>11</v>
      </c>
      <c r="X5" s="116"/>
      <c r="Y5" s="116"/>
      <c r="Z5" s="116"/>
      <c r="AA5" s="116"/>
      <c r="AB5" s="116"/>
      <c r="AC5" s="116"/>
      <c r="AD5" s="117">
        <f aca="true" t="shared" si="1" ref="AD5:AE62">T5+V5+X5+Z5+AB5</f>
        <v>30</v>
      </c>
      <c r="AE5" s="117">
        <f t="shared" si="1"/>
        <v>11</v>
      </c>
      <c r="AF5" s="118"/>
      <c r="AG5" s="118"/>
      <c r="AH5" s="118">
        <v>20</v>
      </c>
      <c r="AI5" s="119">
        <v>6</v>
      </c>
      <c r="AJ5" s="118">
        <v>10</v>
      </c>
      <c r="AK5" s="118">
        <v>5</v>
      </c>
      <c r="AL5" s="118"/>
      <c r="AM5" s="118"/>
      <c r="AN5" s="120">
        <f aca="true" t="shared" si="2" ref="AN5:AO62">AF5+AH5+AJ5+AL5</f>
        <v>30</v>
      </c>
      <c r="AO5" s="120">
        <f t="shared" si="2"/>
        <v>11</v>
      </c>
      <c r="AP5" s="121"/>
      <c r="AQ5" s="121"/>
      <c r="AR5" s="121"/>
      <c r="AS5" s="121">
        <v>2</v>
      </c>
      <c r="AT5" s="122">
        <f aca="true" t="shared" si="3" ref="AT5:AT62">AP5+AQ5+AR5+AS5</f>
        <v>2</v>
      </c>
      <c r="AU5" s="123">
        <v>2</v>
      </c>
      <c r="AV5" s="124"/>
      <c r="AW5" s="124"/>
      <c r="AX5" s="124"/>
      <c r="AY5" s="124">
        <v>1</v>
      </c>
      <c r="AZ5" s="124">
        <v>1</v>
      </c>
      <c r="BA5" s="124"/>
      <c r="BB5" s="124"/>
      <c r="BC5" s="124"/>
      <c r="BD5" s="124"/>
      <c r="BE5" s="125">
        <f>AV5+AW5+AX5+AY5+AZ5+BA5+BB5+BC5+BD5</f>
        <v>2</v>
      </c>
      <c r="BF5" s="89" t="str">
        <f aca="true" t="shared" si="4" ref="BF5:BG62">IF(AD5=AN5,"Mire","Gabim")</f>
        <v>Mire</v>
      </c>
      <c r="BG5" s="89" t="str">
        <f t="shared" si="4"/>
        <v>Mire</v>
      </c>
      <c r="BH5" s="89" t="str">
        <f>IF(BE5=AT5,"Mire","Gabim")</f>
        <v>Mire</v>
      </c>
      <c r="BI5" s="126"/>
    </row>
    <row r="6" spans="1:61" ht="13.5" customHeight="1">
      <c r="A6" s="77" t="s">
        <v>764</v>
      </c>
      <c r="B6" s="77" t="s">
        <v>78</v>
      </c>
      <c r="C6" s="77" t="s">
        <v>78</v>
      </c>
      <c r="D6" s="77" t="s">
        <v>78</v>
      </c>
      <c r="E6" s="77" t="s">
        <v>78</v>
      </c>
      <c r="F6" s="77" t="s">
        <v>596</v>
      </c>
      <c r="G6" s="77" t="s">
        <v>597</v>
      </c>
      <c r="H6" s="77" t="s">
        <v>797</v>
      </c>
      <c r="I6" s="39">
        <v>100</v>
      </c>
      <c r="J6" s="77" t="s">
        <v>795</v>
      </c>
      <c r="K6" s="77" t="s">
        <v>796</v>
      </c>
      <c r="L6" s="77"/>
      <c r="M6" s="114">
        <v>1</v>
      </c>
      <c r="N6" s="114">
        <v>1</v>
      </c>
      <c r="O6" s="114">
        <v>1</v>
      </c>
      <c r="P6" s="114"/>
      <c r="Q6" s="114"/>
      <c r="R6" s="114"/>
      <c r="S6" s="115">
        <f t="shared" si="0"/>
        <v>3</v>
      </c>
      <c r="T6" s="116">
        <v>27</v>
      </c>
      <c r="U6" s="116">
        <v>14</v>
      </c>
      <c r="V6" s="116">
        <v>25</v>
      </c>
      <c r="W6" s="116">
        <v>11</v>
      </c>
      <c r="X6" s="116">
        <v>28</v>
      </c>
      <c r="Y6" s="116">
        <v>15</v>
      </c>
      <c r="Z6" s="116"/>
      <c r="AA6" s="116"/>
      <c r="AB6" s="116"/>
      <c r="AC6" s="116"/>
      <c r="AD6" s="117">
        <f t="shared" si="1"/>
        <v>80</v>
      </c>
      <c r="AE6" s="117">
        <f t="shared" si="1"/>
        <v>40</v>
      </c>
      <c r="AF6" s="118">
        <v>27</v>
      </c>
      <c r="AG6" s="118">
        <v>14</v>
      </c>
      <c r="AH6" s="118">
        <v>25</v>
      </c>
      <c r="AI6" s="119">
        <v>11</v>
      </c>
      <c r="AJ6" s="118">
        <v>27</v>
      </c>
      <c r="AK6" s="118">
        <v>15</v>
      </c>
      <c r="AL6" s="118">
        <v>1</v>
      </c>
      <c r="AM6" s="118">
        <v>0</v>
      </c>
      <c r="AN6" s="120">
        <f t="shared" si="2"/>
        <v>80</v>
      </c>
      <c r="AO6" s="120">
        <f t="shared" si="2"/>
        <v>40</v>
      </c>
      <c r="AP6" s="121"/>
      <c r="AQ6" s="121"/>
      <c r="AR6" s="121"/>
      <c r="AS6" s="121">
        <v>3</v>
      </c>
      <c r="AT6" s="122">
        <f t="shared" si="3"/>
        <v>3</v>
      </c>
      <c r="AU6" s="123">
        <v>1</v>
      </c>
      <c r="AV6" s="124"/>
      <c r="AW6" s="124"/>
      <c r="AX6" s="124">
        <v>2</v>
      </c>
      <c r="AY6" s="124"/>
      <c r="AZ6" s="124">
        <v>1</v>
      </c>
      <c r="BA6" s="124"/>
      <c r="BB6" s="124"/>
      <c r="BC6" s="124"/>
      <c r="BD6" s="124"/>
      <c r="BE6" s="125">
        <f aca="true" t="shared" si="5" ref="BE6:BE69">AV6+AW6+AX6+AY6+AZ6+BA6+BB6+BC6+BD6</f>
        <v>3</v>
      </c>
      <c r="BF6" s="89" t="str">
        <f t="shared" si="4"/>
        <v>Mire</v>
      </c>
      <c r="BG6" s="89" t="str">
        <f t="shared" si="4"/>
        <v>Mire</v>
      </c>
      <c r="BH6" s="89" t="str">
        <f aca="true" t="shared" si="6" ref="BH6:BH69">IF(BE6=AT6,"Mire","Gabim")</f>
        <v>Mire</v>
      </c>
      <c r="BI6" s="126"/>
    </row>
    <row r="7" spans="1:61" ht="13.5" customHeight="1">
      <c r="A7" s="77" t="s">
        <v>1077</v>
      </c>
      <c r="B7" s="77" t="s">
        <v>78</v>
      </c>
      <c r="C7" s="77" t="s">
        <v>78</v>
      </c>
      <c r="D7" s="77" t="s">
        <v>506</v>
      </c>
      <c r="E7" s="77" t="s">
        <v>506</v>
      </c>
      <c r="F7" s="77" t="s">
        <v>608</v>
      </c>
      <c r="G7" s="77" t="s">
        <v>609</v>
      </c>
      <c r="H7" s="77" t="s">
        <v>797</v>
      </c>
      <c r="I7" s="39">
        <v>30</v>
      </c>
      <c r="J7" s="77" t="s">
        <v>795</v>
      </c>
      <c r="K7" s="77" t="s">
        <v>798</v>
      </c>
      <c r="L7" s="77" t="s">
        <v>799</v>
      </c>
      <c r="M7" s="114"/>
      <c r="N7" s="114"/>
      <c r="O7" s="114">
        <v>1</v>
      </c>
      <c r="P7" s="114"/>
      <c r="Q7" s="114"/>
      <c r="R7" s="114"/>
      <c r="S7" s="115">
        <f t="shared" si="0"/>
        <v>1</v>
      </c>
      <c r="T7" s="116"/>
      <c r="U7" s="116"/>
      <c r="V7" s="116"/>
      <c r="W7" s="116"/>
      <c r="X7" s="116">
        <v>40</v>
      </c>
      <c r="Y7" s="116">
        <v>21</v>
      </c>
      <c r="Z7" s="116"/>
      <c r="AA7" s="116"/>
      <c r="AB7" s="116"/>
      <c r="AC7" s="116"/>
      <c r="AD7" s="117">
        <f t="shared" si="1"/>
        <v>40</v>
      </c>
      <c r="AE7" s="117">
        <f t="shared" si="1"/>
        <v>21</v>
      </c>
      <c r="AF7" s="118"/>
      <c r="AG7" s="118"/>
      <c r="AH7" s="118"/>
      <c r="AI7" s="119"/>
      <c r="AJ7" s="118">
        <v>40</v>
      </c>
      <c r="AK7" s="118">
        <v>21</v>
      </c>
      <c r="AL7" s="118"/>
      <c r="AM7" s="118"/>
      <c r="AN7" s="120">
        <f t="shared" si="2"/>
        <v>40</v>
      </c>
      <c r="AO7" s="120">
        <f t="shared" si="2"/>
        <v>21</v>
      </c>
      <c r="AP7" s="121"/>
      <c r="AQ7" s="121">
        <v>1</v>
      </c>
      <c r="AR7" s="121"/>
      <c r="AS7" s="121"/>
      <c r="AT7" s="122">
        <f t="shared" si="3"/>
        <v>1</v>
      </c>
      <c r="AU7" s="123"/>
      <c r="AV7" s="124"/>
      <c r="AW7" s="124"/>
      <c r="AX7" s="124"/>
      <c r="AY7" s="124"/>
      <c r="AZ7" s="124"/>
      <c r="BA7" s="124">
        <v>1</v>
      </c>
      <c r="BB7" s="124"/>
      <c r="BC7" s="124"/>
      <c r="BD7" s="124"/>
      <c r="BE7" s="125">
        <f t="shared" si="5"/>
        <v>1</v>
      </c>
      <c r="BF7" s="89" t="str">
        <f t="shared" si="4"/>
        <v>Mire</v>
      </c>
      <c r="BG7" s="89" t="str">
        <f t="shared" si="4"/>
        <v>Mire</v>
      </c>
      <c r="BH7" s="89" t="str">
        <f t="shared" si="6"/>
        <v>Mire</v>
      </c>
      <c r="BI7" s="126"/>
    </row>
    <row r="8" spans="1:61" ht="13.5" customHeight="1">
      <c r="A8" s="77" t="s">
        <v>765</v>
      </c>
      <c r="B8" s="77" t="s">
        <v>78</v>
      </c>
      <c r="C8" s="77" t="s">
        <v>78</v>
      </c>
      <c r="D8" s="77" t="s">
        <v>78</v>
      </c>
      <c r="E8" s="77" t="s">
        <v>78</v>
      </c>
      <c r="F8" s="77" t="s">
        <v>596</v>
      </c>
      <c r="G8" s="77" t="s">
        <v>597</v>
      </c>
      <c r="H8" s="77" t="s">
        <v>797</v>
      </c>
      <c r="I8" s="39">
        <v>25</v>
      </c>
      <c r="J8" s="77" t="s">
        <v>795</v>
      </c>
      <c r="K8" s="77" t="s">
        <v>798</v>
      </c>
      <c r="L8" s="77"/>
      <c r="M8" s="114"/>
      <c r="N8" s="114"/>
      <c r="O8" s="114"/>
      <c r="P8" s="114"/>
      <c r="Q8" s="114">
        <v>1</v>
      </c>
      <c r="R8" s="114">
        <v>123</v>
      </c>
      <c r="S8" s="115">
        <f t="shared" si="0"/>
        <v>1</v>
      </c>
      <c r="T8" s="116"/>
      <c r="U8" s="116"/>
      <c r="V8" s="116"/>
      <c r="W8" s="116"/>
      <c r="X8" s="116"/>
      <c r="Y8" s="116"/>
      <c r="Z8" s="116"/>
      <c r="AA8" s="116"/>
      <c r="AB8" s="116">
        <v>20</v>
      </c>
      <c r="AC8" s="116">
        <v>14</v>
      </c>
      <c r="AD8" s="117">
        <f t="shared" si="1"/>
        <v>20</v>
      </c>
      <c r="AE8" s="117">
        <f t="shared" si="1"/>
        <v>14</v>
      </c>
      <c r="AF8" s="118">
        <v>4</v>
      </c>
      <c r="AG8" s="118">
        <v>1</v>
      </c>
      <c r="AH8" s="118">
        <v>4</v>
      </c>
      <c r="AI8" s="119">
        <v>2</v>
      </c>
      <c r="AJ8" s="118">
        <v>12</v>
      </c>
      <c r="AK8" s="118">
        <v>11</v>
      </c>
      <c r="AL8" s="118"/>
      <c r="AM8" s="118"/>
      <c r="AN8" s="120">
        <f t="shared" si="2"/>
        <v>20</v>
      </c>
      <c r="AO8" s="120">
        <f t="shared" si="2"/>
        <v>14</v>
      </c>
      <c r="AP8" s="121"/>
      <c r="AQ8" s="121">
        <v>1</v>
      </c>
      <c r="AR8" s="121"/>
      <c r="AS8" s="121">
        <v>1</v>
      </c>
      <c r="AT8" s="122">
        <f t="shared" si="3"/>
        <v>2</v>
      </c>
      <c r="AU8" s="123"/>
      <c r="AV8" s="124"/>
      <c r="AW8" s="124"/>
      <c r="AX8" s="124"/>
      <c r="AY8" s="124">
        <v>1</v>
      </c>
      <c r="AZ8" s="124"/>
      <c r="BA8" s="124"/>
      <c r="BB8" s="124"/>
      <c r="BC8" s="124">
        <v>1</v>
      </c>
      <c r="BD8" s="124"/>
      <c r="BE8" s="125">
        <f t="shared" si="5"/>
        <v>2</v>
      </c>
      <c r="BF8" s="89" t="str">
        <f t="shared" si="4"/>
        <v>Mire</v>
      </c>
      <c r="BG8" s="89" t="str">
        <f t="shared" si="4"/>
        <v>Mire</v>
      </c>
      <c r="BH8" s="89" t="str">
        <f t="shared" si="6"/>
        <v>Mire</v>
      </c>
      <c r="BI8" s="126"/>
    </row>
    <row r="9" spans="1:61" ht="13.5" customHeight="1">
      <c r="A9" s="77" t="s">
        <v>248</v>
      </c>
      <c r="B9" s="77" t="s">
        <v>78</v>
      </c>
      <c r="C9" s="77" t="s">
        <v>78</v>
      </c>
      <c r="D9" s="77" t="s">
        <v>78</v>
      </c>
      <c r="E9" s="77" t="s">
        <v>78</v>
      </c>
      <c r="F9" s="77" t="s">
        <v>596</v>
      </c>
      <c r="G9" s="77" t="s">
        <v>597</v>
      </c>
      <c r="H9" s="77" t="s">
        <v>797</v>
      </c>
      <c r="I9" s="39">
        <v>67</v>
      </c>
      <c r="J9" s="77" t="s">
        <v>795</v>
      </c>
      <c r="K9" s="77" t="s">
        <v>798</v>
      </c>
      <c r="L9" s="77"/>
      <c r="M9" s="114">
        <v>1</v>
      </c>
      <c r="N9" s="114">
        <v>1</v>
      </c>
      <c r="O9" s="114">
        <v>1</v>
      </c>
      <c r="P9" s="114"/>
      <c r="Q9" s="114"/>
      <c r="R9" s="114"/>
      <c r="S9" s="115">
        <f t="shared" si="0"/>
        <v>3</v>
      </c>
      <c r="T9" s="116">
        <v>15</v>
      </c>
      <c r="U9" s="116">
        <v>7</v>
      </c>
      <c r="V9" s="116">
        <v>25</v>
      </c>
      <c r="W9" s="116">
        <v>4</v>
      </c>
      <c r="X9" s="116">
        <v>28</v>
      </c>
      <c r="Y9" s="116">
        <v>18</v>
      </c>
      <c r="Z9" s="116"/>
      <c r="AA9" s="116"/>
      <c r="AB9" s="116"/>
      <c r="AC9" s="116"/>
      <c r="AD9" s="117">
        <f t="shared" si="1"/>
        <v>68</v>
      </c>
      <c r="AE9" s="117">
        <f t="shared" si="1"/>
        <v>29</v>
      </c>
      <c r="AF9" s="118">
        <v>15</v>
      </c>
      <c r="AG9" s="118">
        <v>7</v>
      </c>
      <c r="AH9" s="118">
        <v>25</v>
      </c>
      <c r="AI9" s="119">
        <v>4</v>
      </c>
      <c r="AJ9" s="118">
        <v>28</v>
      </c>
      <c r="AK9" s="118">
        <v>18</v>
      </c>
      <c r="AL9" s="118"/>
      <c r="AM9" s="118"/>
      <c r="AN9" s="120">
        <f t="shared" si="2"/>
        <v>68</v>
      </c>
      <c r="AO9" s="120">
        <f t="shared" si="2"/>
        <v>29</v>
      </c>
      <c r="AP9" s="121"/>
      <c r="AQ9" s="121">
        <v>1</v>
      </c>
      <c r="AR9" s="121"/>
      <c r="AS9" s="121">
        <v>3</v>
      </c>
      <c r="AT9" s="122">
        <f t="shared" si="3"/>
        <v>4</v>
      </c>
      <c r="AU9" s="123">
        <v>1</v>
      </c>
      <c r="AV9" s="124"/>
      <c r="AW9" s="124"/>
      <c r="AX9" s="124">
        <v>1</v>
      </c>
      <c r="AY9" s="124">
        <v>1</v>
      </c>
      <c r="AZ9" s="124"/>
      <c r="BA9" s="124"/>
      <c r="BB9" s="124">
        <v>1</v>
      </c>
      <c r="BC9" s="124">
        <v>1</v>
      </c>
      <c r="BD9" s="124"/>
      <c r="BE9" s="125">
        <f t="shared" si="5"/>
        <v>4</v>
      </c>
      <c r="BF9" s="89" t="str">
        <f t="shared" si="4"/>
        <v>Mire</v>
      </c>
      <c r="BG9" s="89" t="str">
        <f t="shared" si="4"/>
        <v>Mire</v>
      </c>
      <c r="BH9" s="89" t="str">
        <f t="shared" si="6"/>
        <v>Mire</v>
      </c>
      <c r="BI9" s="126"/>
    </row>
    <row r="10" spans="1:61" ht="13.5" customHeight="1">
      <c r="A10" s="77" t="s">
        <v>328</v>
      </c>
      <c r="B10" s="77" t="s">
        <v>78</v>
      </c>
      <c r="C10" s="77" t="s">
        <v>78</v>
      </c>
      <c r="D10" s="77" t="s">
        <v>548</v>
      </c>
      <c r="E10" s="77" t="s">
        <v>551</v>
      </c>
      <c r="F10" s="77" t="s">
        <v>608</v>
      </c>
      <c r="G10" s="77" t="s">
        <v>609</v>
      </c>
      <c r="H10" s="77" t="s">
        <v>797</v>
      </c>
      <c r="I10" s="39">
        <v>20</v>
      </c>
      <c r="J10" s="77" t="s">
        <v>795</v>
      </c>
      <c r="K10" s="77" t="s">
        <v>798</v>
      </c>
      <c r="L10" s="77" t="s">
        <v>551</v>
      </c>
      <c r="M10" s="114"/>
      <c r="N10" s="114"/>
      <c r="O10" s="114"/>
      <c r="P10" s="114"/>
      <c r="Q10" s="114">
        <v>1</v>
      </c>
      <c r="R10" s="114">
        <v>123</v>
      </c>
      <c r="S10" s="115">
        <f t="shared" si="0"/>
        <v>1</v>
      </c>
      <c r="T10" s="116"/>
      <c r="U10" s="116"/>
      <c r="V10" s="116"/>
      <c r="W10" s="116"/>
      <c r="X10" s="116"/>
      <c r="Y10" s="116"/>
      <c r="Z10" s="116"/>
      <c r="AA10" s="116"/>
      <c r="AB10" s="116">
        <v>17</v>
      </c>
      <c r="AC10" s="116">
        <v>8</v>
      </c>
      <c r="AD10" s="117">
        <f t="shared" si="1"/>
        <v>17</v>
      </c>
      <c r="AE10" s="117">
        <f t="shared" si="1"/>
        <v>8</v>
      </c>
      <c r="AF10" s="118">
        <v>7</v>
      </c>
      <c r="AG10" s="118">
        <v>4</v>
      </c>
      <c r="AH10" s="118">
        <v>4</v>
      </c>
      <c r="AI10" s="119">
        <v>2</v>
      </c>
      <c r="AJ10" s="118">
        <v>6</v>
      </c>
      <c r="AK10" s="118">
        <v>2</v>
      </c>
      <c r="AL10" s="118"/>
      <c r="AM10" s="118"/>
      <c r="AN10" s="120">
        <f t="shared" si="2"/>
        <v>17</v>
      </c>
      <c r="AO10" s="120">
        <f t="shared" si="2"/>
        <v>8</v>
      </c>
      <c r="AP10" s="121"/>
      <c r="AQ10" s="121"/>
      <c r="AR10" s="121"/>
      <c r="AS10" s="121">
        <v>1</v>
      </c>
      <c r="AT10" s="122">
        <f t="shared" si="3"/>
        <v>1</v>
      </c>
      <c r="AU10" s="123"/>
      <c r="AV10" s="124"/>
      <c r="AW10" s="124"/>
      <c r="AX10" s="124"/>
      <c r="AY10" s="124"/>
      <c r="AZ10" s="124">
        <v>1</v>
      </c>
      <c r="BA10" s="124"/>
      <c r="BB10" s="124"/>
      <c r="BC10" s="124"/>
      <c r="BD10" s="124"/>
      <c r="BE10" s="125">
        <f t="shared" si="5"/>
        <v>1</v>
      </c>
      <c r="BF10" s="89" t="str">
        <f t="shared" si="4"/>
        <v>Mire</v>
      </c>
      <c r="BG10" s="89" t="str">
        <f t="shared" si="4"/>
        <v>Mire</v>
      </c>
      <c r="BH10" s="89" t="str">
        <f t="shared" si="6"/>
        <v>Mire</v>
      </c>
      <c r="BI10" s="126"/>
    </row>
    <row r="11" spans="1:61" ht="13.5" customHeight="1">
      <c r="A11" s="77" t="s">
        <v>239</v>
      </c>
      <c r="B11" s="77" t="s">
        <v>78</v>
      </c>
      <c r="C11" s="77" t="s">
        <v>78</v>
      </c>
      <c r="D11" s="77" t="s">
        <v>78</v>
      </c>
      <c r="E11" s="77" t="s">
        <v>78</v>
      </c>
      <c r="F11" s="77" t="s">
        <v>596</v>
      </c>
      <c r="G11" s="77" t="s">
        <v>597</v>
      </c>
      <c r="H11" s="77" t="s">
        <v>797</v>
      </c>
      <c r="I11" s="39">
        <v>70</v>
      </c>
      <c r="J11" s="77" t="s">
        <v>795</v>
      </c>
      <c r="K11" s="77" t="s">
        <v>798</v>
      </c>
      <c r="L11" s="77"/>
      <c r="M11" s="114"/>
      <c r="N11" s="114"/>
      <c r="O11" s="114"/>
      <c r="P11" s="114">
        <v>1</v>
      </c>
      <c r="Q11" s="114">
        <v>1</v>
      </c>
      <c r="R11" s="114"/>
      <c r="S11" s="115">
        <f t="shared" si="0"/>
        <v>2</v>
      </c>
      <c r="T11" s="116"/>
      <c r="U11" s="116"/>
      <c r="V11" s="116"/>
      <c r="W11" s="116"/>
      <c r="X11" s="116"/>
      <c r="Y11" s="116"/>
      <c r="Z11" s="116">
        <v>25</v>
      </c>
      <c r="AA11" s="116">
        <v>12</v>
      </c>
      <c r="AB11" s="116">
        <v>25</v>
      </c>
      <c r="AC11" s="116">
        <v>13</v>
      </c>
      <c r="AD11" s="117">
        <f t="shared" si="1"/>
        <v>50</v>
      </c>
      <c r="AE11" s="117">
        <f t="shared" si="1"/>
        <v>25</v>
      </c>
      <c r="AF11" s="118">
        <v>4</v>
      </c>
      <c r="AG11" s="118">
        <v>3</v>
      </c>
      <c r="AH11" s="118">
        <v>21</v>
      </c>
      <c r="AI11" s="119">
        <v>10</v>
      </c>
      <c r="AJ11" s="118">
        <v>25</v>
      </c>
      <c r="AK11" s="118">
        <v>12</v>
      </c>
      <c r="AL11" s="118"/>
      <c r="AM11" s="118"/>
      <c r="AN11" s="120">
        <f t="shared" si="2"/>
        <v>50</v>
      </c>
      <c r="AO11" s="120">
        <f t="shared" si="2"/>
        <v>25</v>
      </c>
      <c r="AP11" s="121"/>
      <c r="AQ11" s="121"/>
      <c r="AR11" s="121"/>
      <c r="AS11" s="121">
        <v>3</v>
      </c>
      <c r="AT11" s="122">
        <f t="shared" si="3"/>
        <v>3</v>
      </c>
      <c r="AU11" s="123"/>
      <c r="AV11" s="124"/>
      <c r="AW11" s="124"/>
      <c r="AX11" s="124">
        <v>1</v>
      </c>
      <c r="AY11" s="124">
        <v>1</v>
      </c>
      <c r="AZ11" s="124"/>
      <c r="BA11" s="124"/>
      <c r="BB11" s="124">
        <v>1</v>
      </c>
      <c r="BC11" s="124"/>
      <c r="BD11" s="124"/>
      <c r="BE11" s="125">
        <f t="shared" si="5"/>
        <v>3</v>
      </c>
      <c r="BF11" s="89" t="str">
        <f t="shared" si="4"/>
        <v>Mire</v>
      </c>
      <c r="BG11" s="89" t="str">
        <f t="shared" si="4"/>
        <v>Mire</v>
      </c>
      <c r="BH11" s="89" t="str">
        <f t="shared" si="6"/>
        <v>Mire</v>
      </c>
      <c r="BI11" s="126"/>
    </row>
    <row r="12" spans="1:61" ht="13.5" customHeight="1">
      <c r="A12" s="77" t="s">
        <v>261</v>
      </c>
      <c r="B12" s="77" t="s">
        <v>78</v>
      </c>
      <c r="C12" s="77" t="s">
        <v>78</v>
      </c>
      <c r="D12" s="77" t="s">
        <v>473</v>
      </c>
      <c r="E12" s="77" t="s">
        <v>800</v>
      </c>
      <c r="F12" s="77" t="s">
        <v>608</v>
      </c>
      <c r="G12" s="77" t="s">
        <v>609</v>
      </c>
      <c r="H12" s="77" t="s">
        <v>797</v>
      </c>
      <c r="I12" s="39">
        <v>35</v>
      </c>
      <c r="J12" s="77" t="s">
        <v>795</v>
      </c>
      <c r="K12" s="77" t="s">
        <v>798</v>
      </c>
      <c r="L12" s="77" t="s">
        <v>478</v>
      </c>
      <c r="M12" s="114"/>
      <c r="N12" s="114"/>
      <c r="O12" s="114"/>
      <c r="P12" s="114"/>
      <c r="Q12" s="114">
        <v>1</v>
      </c>
      <c r="R12" s="114">
        <v>123</v>
      </c>
      <c r="S12" s="115">
        <f t="shared" si="0"/>
        <v>1</v>
      </c>
      <c r="T12" s="116"/>
      <c r="U12" s="116"/>
      <c r="V12" s="116"/>
      <c r="W12" s="116"/>
      <c r="X12" s="116"/>
      <c r="Y12" s="116"/>
      <c r="Z12" s="116"/>
      <c r="AA12" s="116"/>
      <c r="AB12" s="116">
        <v>35</v>
      </c>
      <c r="AC12" s="116">
        <v>18</v>
      </c>
      <c r="AD12" s="117">
        <f t="shared" si="1"/>
        <v>35</v>
      </c>
      <c r="AE12" s="117">
        <f t="shared" si="1"/>
        <v>18</v>
      </c>
      <c r="AF12" s="118">
        <v>4</v>
      </c>
      <c r="AG12" s="118">
        <v>1</v>
      </c>
      <c r="AH12" s="118">
        <v>10</v>
      </c>
      <c r="AI12" s="119">
        <v>5</v>
      </c>
      <c r="AJ12" s="118">
        <v>15</v>
      </c>
      <c r="AK12" s="118">
        <v>10</v>
      </c>
      <c r="AL12" s="118">
        <v>6</v>
      </c>
      <c r="AM12" s="118">
        <v>2</v>
      </c>
      <c r="AN12" s="120">
        <f t="shared" si="2"/>
        <v>35</v>
      </c>
      <c r="AO12" s="120">
        <f t="shared" si="2"/>
        <v>18</v>
      </c>
      <c r="AP12" s="121"/>
      <c r="AQ12" s="121"/>
      <c r="AR12" s="121"/>
      <c r="AS12" s="121">
        <v>1</v>
      </c>
      <c r="AT12" s="122">
        <f t="shared" si="3"/>
        <v>1</v>
      </c>
      <c r="AU12" s="123"/>
      <c r="AV12" s="124"/>
      <c r="AW12" s="124"/>
      <c r="AX12" s="124">
        <v>1</v>
      </c>
      <c r="AY12" s="124"/>
      <c r="AZ12" s="124"/>
      <c r="BA12" s="124"/>
      <c r="BB12" s="124"/>
      <c r="BC12" s="124"/>
      <c r="BD12" s="124"/>
      <c r="BE12" s="125">
        <f t="shared" si="5"/>
        <v>1</v>
      </c>
      <c r="BF12" s="89" t="str">
        <f t="shared" si="4"/>
        <v>Mire</v>
      </c>
      <c r="BG12" s="89" t="str">
        <f t="shared" si="4"/>
        <v>Mire</v>
      </c>
      <c r="BH12" s="89" t="str">
        <f t="shared" si="6"/>
        <v>Mire</v>
      </c>
      <c r="BI12" s="126"/>
    </row>
    <row r="13" spans="1:61" ht="13.5" customHeight="1">
      <c r="A13" s="77" t="s">
        <v>766</v>
      </c>
      <c r="B13" s="77" t="s">
        <v>78</v>
      </c>
      <c r="C13" s="77" t="s">
        <v>78</v>
      </c>
      <c r="D13" s="77" t="s">
        <v>78</v>
      </c>
      <c r="E13" s="77" t="s">
        <v>78</v>
      </c>
      <c r="F13" s="77" t="s">
        <v>596</v>
      </c>
      <c r="G13" s="77" t="s">
        <v>597</v>
      </c>
      <c r="H13" s="77" t="s">
        <v>794</v>
      </c>
      <c r="I13" s="39">
        <v>75</v>
      </c>
      <c r="J13" s="77" t="s">
        <v>795</v>
      </c>
      <c r="K13" s="77" t="s">
        <v>796</v>
      </c>
      <c r="L13" s="77"/>
      <c r="M13" s="114">
        <v>1</v>
      </c>
      <c r="N13" s="114">
        <v>1</v>
      </c>
      <c r="O13" s="114">
        <v>1</v>
      </c>
      <c r="P13" s="114"/>
      <c r="Q13" s="114"/>
      <c r="R13" s="114"/>
      <c r="S13" s="115">
        <f t="shared" si="0"/>
        <v>3</v>
      </c>
      <c r="T13" s="116">
        <v>40</v>
      </c>
      <c r="U13" s="116">
        <v>15</v>
      </c>
      <c r="V13" s="116">
        <v>41</v>
      </c>
      <c r="W13" s="116">
        <v>17</v>
      </c>
      <c r="X13" s="116">
        <v>42</v>
      </c>
      <c r="Y13" s="116">
        <v>21</v>
      </c>
      <c r="Z13" s="116"/>
      <c r="AA13" s="116"/>
      <c r="AB13" s="116"/>
      <c r="AC13" s="116"/>
      <c r="AD13" s="117">
        <f t="shared" si="1"/>
        <v>123</v>
      </c>
      <c r="AE13" s="117">
        <f t="shared" si="1"/>
        <v>53</v>
      </c>
      <c r="AF13" s="118">
        <v>40</v>
      </c>
      <c r="AG13" s="118">
        <v>15</v>
      </c>
      <c r="AH13" s="118">
        <v>41</v>
      </c>
      <c r="AI13" s="119">
        <v>17</v>
      </c>
      <c r="AJ13" s="118">
        <v>38</v>
      </c>
      <c r="AK13" s="118">
        <v>20</v>
      </c>
      <c r="AL13" s="118">
        <v>4</v>
      </c>
      <c r="AM13" s="118">
        <v>1</v>
      </c>
      <c r="AN13" s="120">
        <f t="shared" si="2"/>
        <v>123</v>
      </c>
      <c r="AO13" s="120">
        <f t="shared" si="2"/>
        <v>53</v>
      </c>
      <c r="AP13" s="121">
        <v>1</v>
      </c>
      <c r="AQ13" s="121">
        <v>1</v>
      </c>
      <c r="AR13" s="121"/>
      <c r="AS13" s="121">
        <v>5</v>
      </c>
      <c r="AT13" s="122">
        <f t="shared" si="3"/>
        <v>7</v>
      </c>
      <c r="AU13" s="123">
        <v>5</v>
      </c>
      <c r="AV13" s="124"/>
      <c r="AW13" s="124"/>
      <c r="AX13" s="124">
        <v>2</v>
      </c>
      <c r="AY13" s="124">
        <v>1</v>
      </c>
      <c r="AZ13" s="124"/>
      <c r="BA13" s="124">
        <v>1</v>
      </c>
      <c r="BB13" s="124">
        <v>2</v>
      </c>
      <c r="BC13" s="124">
        <v>1</v>
      </c>
      <c r="BD13" s="124"/>
      <c r="BE13" s="125">
        <f t="shared" si="5"/>
        <v>7</v>
      </c>
      <c r="BF13" s="89" t="str">
        <f t="shared" si="4"/>
        <v>Mire</v>
      </c>
      <c r="BG13" s="89" t="str">
        <f t="shared" si="4"/>
        <v>Mire</v>
      </c>
      <c r="BH13" s="89" t="str">
        <f t="shared" si="6"/>
        <v>Mire</v>
      </c>
      <c r="BI13" s="126"/>
    </row>
    <row r="14" spans="1:61" ht="13.5" customHeight="1">
      <c r="A14" s="77" t="s">
        <v>276</v>
      </c>
      <c r="B14" s="77" t="s">
        <v>78</v>
      </c>
      <c r="C14" s="77" t="s">
        <v>78</v>
      </c>
      <c r="D14" s="77" t="s">
        <v>492</v>
      </c>
      <c r="E14" s="77" t="s">
        <v>495</v>
      </c>
      <c r="F14" s="77" t="s">
        <v>608</v>
      </c>
      <c r="G14" s="77" t="s">
        <v>609</v>
      </c>
      <c r="H14" s="77" t="s">
        <v>797</v>
      </c>
      <c r="I14" s="39">
        <v>35</v>
      </c>
      <c r="J14" s="77" t="s">
        <v>795</v>
      </c>
      <c r="K14" s="77" t="s">
        <v>798</v>
      </c>
      <c r="L14" s="77" t="s">
        <v>495</v>
      </c>
      <c r="M14" s="114"/>
      <c r="N14" s="114"/>
      <c r="O14" s="114"/>
      <c r="P14" s="114"/>
      <c r="Q14" s="114">
        <v>1</v>
      </c>
      <c r="R14" s="114">
        <v>123</v>
      </c>
      <c r="S14" s="115">
        <f t="shared" si="0"/>
        <v>1</v>
      </c>
      <c r="T14" s="116"/>
      <c r="U14" s="116"/>
      <c r="V14" s="116"/>
      <c r="W14" s="116"/>
      <c r="X14" s="116"/>
      <c r="Y14" s="116"/>
      <c r="Z14" s="116"/>
      <c r="AA14" s="116"/>
      <c r="AB14" s="116">
        <v>16</v>
      </c>
      <c r="AC14" s="116">
        <v>3</v>
      </c>
      <c r="AD14" s="117">
        <f t="shared" si="1"/>
        <v>16</v>
      </c>
      <c r="AE14" s="117">
        <f t="shared" si="1"/>
        <v>3</v>
      </c>
      <c r="AF14" s="118">
        <v>4</v>
      </c>
      <c r="AG14" s="118">
        <v>0</v>
      </c>
      <c r="AH14" s="118">
        <v>5</v>
      </c>
      <c r="AI14" s="119">
        <v>2</v>
      </c>
      <c r="AJ14" s="118">
        <v>7</v>
      </c>
      <c r="AK14" s="118">
        <v>1</v>
      </c>
      <c r="AL14" s="118"/>
      <c r="AM14" s="118"/>
      <c r="AN14" s="120">
        <f t="shared" si="2"/>
        <v>16</v>
      </c>
      <c r="AO14" s="120">
        <f t="shared" si="2"/>
        <v>3</v>
      </c>
      <c r="AP14" s="121"/>
      <c r="AQ14" s="121"/>
      <c r="AR14" s="121"/>
      <c r="AS14" s="121">
        <v>1</v>
      </c>
      <c r="AT14" s="122">
        <f t="shared" si="3"/>
        <v>1</v>
      </c>
      <c r="AU14" s="123"/>
      <c r="AV14" s="124"/>
      <c r="AW14" s="124"/>
      <c r="AX14" s="124"/>
      <c r="AY14" s="124">
        <v>1</v>
      </c>
      <c r="AZ14" s="124"/>
      <c r="BA14" s="124"/>
      <c r="BB14" s="124"/>
      <c r="BC14" s="124"/>
      <c r="BD14" s="124"/>
      <c r="BE14" s="125">
        <f t="shared" si="5"/>
        <v>1</v>
      </c>
      <c r="BF14" s="89" t="str">
        <f t="shared" si="4"/>
        <v>Mire</v>
      </c>
      <c r="BG14" s="89" t="str">
        <f t="shared" si="4"/>
        <v>Mire</v>
      </c>
      <c r="BH14" s="89" t="str">
        <f t="shared" si="6"/>
        <v>Mire</v>
      </c>
      <c r="BI14" s="126"/>
    </row>
    <row r="15" spans="1:61" ht="13.5" customHeight="1">
      <c r="A15" s="77" t="s">
        <v>274</v>
      </c>
      <c r="B15" s="77" t="s">
        <v>78</v>
      </c>
      <c r="C15" s="77" t="s">
        <v>78</v>
      </c>
      <c r="D15" s="77" t="s">
        <v>492</v>
      </c>
      <c r="E15" s="77" t="s">
        <v>493</v>
      </c>
      <c r="F15" s="77" t="s">
        <v>608</v>
      </c>
      <c r="G15" s="77" t="s">
        <v>609</v>
      </c>
      <c r="H15" s="77" t="s">
        <v>797</v>
      </c>
      <c r="I15" s="39">
        <v>30</v>
      </c>
      <c r="J15" s="77" t="s">
        <v>795</v>
      </c>
      <c r="K15" s="77" t="s">
        <v>798</v>
      </c>
      <c r="L15" s="77" t="s">
        <v>493</v>
      </c>
      <c r="M15" s="114"/>
      <c r="N15" s="114"/>
      <c r="O15" s="114"/>
      <c r="P15" s="114"/>
      <c r="Q15" s="114">
        <v>1</v>
      </c>
      <c r="R15" s="114">
        <v>123</v>
      </c>
      <c r="S15" s="115">
        <f t="shared" si="0"/>
        <v>1</v>
      </c>
      <c r="T15" s="116"/>
      <c r="U15" s="116"/>
      <c r="V15" s="116"/>
      <c r="W15" s="116"/>
      <c r="X15" s="116"/>
      <c r="Y15" s="116"/>
      <c r="Z15" s="116"/>
      <c r="AA15" s="116"/>
      <c r="AB15" s="116">
        <v>26</v>
      </c>
      <c r="AC15" s="116">
        <v>12</v>
      </c>
      <c r="AD15" s="117">
        <f t="shared" si="1"/>
        <v>26</v>
      </c>
      <c r="AE15" s="117">
        <f t="shared" si="1"/>
        <v>12</v>
      </c>
      <c r="AF15" s="118">
        <v>6</v>
      </c>
      <c r="AG15" s="118">
        <v>2</v>
      </c>
      <c r="AH15" s="118">
        <v>6</v>
      </c>
      <c r="AI15" s="119">
        <v>3</v>
      </c>
      <c r="AJ15" s="118">
        <v>13</v>
      </c>
      <c r="AK15" s="118">
        <v>6</v>
      </c>
      <c r="AL15" s="118">
        <v>1</v>
      </c>
      <c r="AM15" s="118">
        <v>1</v>
      </c>
      <c r="AN15" s="120">
        <f t="shared" si="2"/>
        <v>26</v>
      </c>
      <c r="AO15" s="120">
        <f t="shared" si="2"/>
        <v>12</v>
      </c>
      <c r="AP15" s="121"/>
      <c r="AQ15" s="121"/>
      <c r="AR15" s="121"/>
      <c r="AS15" s="121">
        <v>1</v>
      </c>
      <c r="AT15" s="122">
        <f t="shared" si="3"/>
        <v>1</v>
      </c>
      <c r="AU15" s="123"/>
      <c r="AV15" s="124"/>
      <c r="AW15" s="124"/>
      <c r="AX15" s="124">
        <v>1</v>
      </c>
      <c r="AY15" s="124"/>
      <c r="AZ15" s="124"/>
      <c r="BA15" s="124"/>
      <c r="BB15" s="124"/>
      <c r="BC15" s="124"/>
      <c r="BD15" s="124"/>
      <c r="BE15" s="125">
        <f t="shared" si="5"/>
        <v>1</v>
      </c>
      <c r="BF15" s="89" t="str">
        <f t="shared" si="4"/>
        <v>Mire</v>
      </c>
      <c r="BG15" s="89" t="str">
        <f t="shared" si="4"/>
        <v>Mire</v>
      </c>
      <c r="BH15" s="89" t="str">
        <f t="shared" si="6"/>
        <v>Mire</v>
      </c>
      <c r="BI15" s="126"/>
    </row>
    <row r="16" spans="1:61" ht="13.5" customHeight="1">
      <c r="A16" s="77" t="s">
        <v>767</v>
      </c>
      <c r="B16" s="77" t="s">
        <v>78</v>
      </c>
      <c r="C16" s="77" t="s">
        <v>78</v>
      </c>
      <c r="D16" s="77" t="s">
        <v>492</v>
      </c>
      <c r="E16" s="77" t="s">
        <v>801</v>
      </c>
      <c r="F16" s="77" t="s">
        <v>608</v>
      </c>
      <c r="G16" s="77" t="s">
        <v>609</v>
      </c>
      <c r="H16" s="77" t="s">
        <v>797</v>
      </c>
      <c r="I16" s="39">
        <v>30</v>
      </c>
      <c r="J16" s="77" t="s">
        <v>795</v>
      </c>
      <c r="K16" s="77" t="s">
        <v>798</v>
      </c>
      <c r="L16" s="77" t="s">
        <v>802</v>
      </c>
      <c r="M16" s="114"/>
      <c r="N16" s="114"/>
      <c r="O16" s="114"/>
      <c r="P16" s="114"/>
      <c r="Q16" s="114">
        <v>1</v>
      </c>
      <c r="R16" s="114"/>
      <c r="S16" s="115">
        <f t="shared" si="0"/>
        <v>1</v>
      </c>
      <c r="T16" s="116"/>
      <c r="U16" s="116"/>
      <c r="V16" s="116"/>
      <c r="W16" s="116"/>
      <c r="X16" s="116"/>
      <c r="Y16" s="116"/>
      <c r="Z16" s="116"/>
      <c r="AA16" s="116"/>
      <c r="AB16" s="116">
        <v>26</v>
      </c>
      <c r="AC16" s="116">
        <v>14</v>
      </c>
      <c r="AD16" s="117">
        <f t="shared" si="1"/>
        <v>26</v>
      </c>
      <c r="AE16" s="117">
        <f t="shared" si="1"/>
        <v>14</v>
      </c>
      <c r="AF16" s="118">
        <v>2</v>
      </c>
      <c r="AG16" s="118">
        <v>0</v>
      </c>
      <c r="AH16" s="118">
        <v>14</v>
      </c>
      <c r="AI16" s="119">
        <v>8</v>
      </c>
      <c r="AJ16" s="118">
        <v>10</v>
      </c>
      <c r="AK16" s="118">
        <v>6</v>
      </c>
      <c r="AL16" s="118"/>
      <c r="AM16" s="118"/>
      <c r="AN16" s="120">
        <f t="shared" si="2"/>
        <v>26</v>
      </c>
      <c r="AO16" s="120">
        <f t="shared" si="2"/>
        <v>14</v>
      </c>
      <c r="AP16" s="121"/>
      <c r="AQ16" s="121"/>
      <c r="AR16" s="121"/>
      <c r="AS16" s="121">
        <v>1</v>
      </c>
      <c r="AT16" s="122">
        <f t="shared" si="3"/>
        <v>1</v>
      </c>
      <c r="AU16" s="123"/>
      <c r="AV16" s="124"/>
      <c r="AW16" s="124">
        <v>1</v>
      </c>
      <c r="AX16" s="124"/>
      <c r="AY16" s="124"/>
      <c r="AZ16" s="124"/>
      <c r="BA16" s="124"/>
      <c r="BB16" s="124"/>
      <c r="BC16" s="124"/>
      <c r="BD16" s="124"/>
      <c r="BE16" s="125">
        <f t="shared" si="5"/>
        <v>1</v>
      </c>
      <c r="BF16" s="89" t="str">
        <f t="shared" si="4"/>
        <v>Mire</v>
      </c>
      <c r="BG16" s="89" t="str">
        <f t="shared" si="4"/>
        <v>Mire</v>
      </c>
      <c r="BH16" s="89" t="str">
        <f t="shared" si="6"/>
        <v>Mire</v>
      </c>
      <c r="BI16" s="126"/>
    </row>
    <row r="17" spans="1:61" ht="13.5" customHeight="1">
      <c r="A17" s="77" t="s">
        <v>768</v>
      </c>
      <c r="B17" s="77" t="s">
        <v>78</v>
      </c>
      <c r="C17" s="77" t="s">
        <v>78</v>
      </c>
      <c r="D17" s="77" t="s">
        <v>548</v>
      </c>
      <c r="E17" s="77" t="s">
        <v>548</v>
      </c>
      <c r="F17" s="77" t="s">
        <v>608</v>
      </c>
      <c r="G17" s="77" t="s">
        <v>609</v>
      </c>
      <c r="H17" s="77" t="s">
        <v>797</v>
      </c>
      <c r="I17" s="39">
        <v>40</v>
      </c>
      <c r="J17" s="77" t="s">
        <v>795</v>
      </c>
      <c r="K17" s="77" t="s">
        <v>798</v>
      </c>
      <c r="L17" s="77" t="s">
        <v>803</v>
      </c>
      <c r="M17" s="114"/>
      <c r="N17" s="114">
        <v>1</v>
      </c>
      <c r="O17" s="114"/>
      <c r="P17" s="114"/>
      <c r="Q17" s="114"/>
      <c r="R17" s="114"/>
      <c r="S17" s="115">
        <f t="shared" si="0"/>
        <v>1</v>
      </c>
      <c r="T17" s="116"/>
      <c r="U17" s="116"/>
      <c r="V17" s="116">
        <v>25</v>
      </c>
      <c r="W17" s="116">
        <v>17</v>
      </c>
      <c r="X17" s="116"/>
      <c r="Y17" s="116"/>
      <c r="Z17" s="116"/>
      <c r="AA17" s="116"/>
      <c r="AB17" s="116"/>
      <c r="AC17" s="116"/>
      <c r="AD17" s="117">
        <f t="shared" si="1"/>
        <v>25</v>
      </c>
      <c r="AE17" s="117">
        <f t="shared" si="1"/>
        <v>17</v>
      </c>
      <c r="AF17" s="118"/>
      <c r="AG17" s="118"/>
      <c r="AH17" s="118">
        <v>25</v>
      </c>
      <c r="AI17" s="119">
        <v>17</v>
      </c>
      <c r="AJ17" s="118"/>
      <c r="AK17" s="118"/>
      <c r="AL17" s="118"/>
      <c r="AM17" s="118"/>
      <c r="AN17" s="120">
        <f t="shared" si="2"/>
        <v>25</v>
      </c>
      <c r="AO17" s="120">
        <f t="shared" si="2"/>
        <v>17</v>
      </c>
      <c r="AP17" s="121"/>
      <c r="AQ17" s="121">
        <v>1</v>
      </c>
      <c r="AR17" s="121"/>
      <c r="AS17" s="121"/>
      <c r="AT17" s="122">
        <f t="shared" si="3"/>
        <v>1</v>
      </c>
      <c r="AU17" s="123"/>
      <c r="AV17" s="124"/>
      <c r="AW17" s="124"/>
      <c r="AX17" s="124"/>
      <c r="AY17" s="124">
        <v>1</v>
      </c>
      <c r="AZ17" s="124"/>
      <c r="BA17" s="124"/>
      <c r="BB17" s="124"/>
      <c r="BC17" s="124"/>
      <c r="BD17" s="124"/>
      <c r="BE17" s="125">
        <f t="shared" si="5"/>
        <v>1</v>
      </c>
      <c r="BF17" s="89" t="str">
        <f t="shared" si="4"/>
        <v>Mire</v>
      </c>
      <c r="BG17" s="89" t="str">
        <f t="shared" si="4"/>
        <v>Mire</v>
      </c>
      <c r="BH17" s="89" t="str">
        <f t="shared" si="6"/>
        <v>Mire</v>
      </c>
      <c r="BI17" s="126"/>
    </row>
    <row r="18" spans="1:61" ht="13.5" customHeight="1">
      <c r="A18" s="77" t="s">
        <v>769</v>
      </c>
      <c r="B18" s="77" t="s">
        <v>78</v>
      </c>
      <c r="C18" s="77" t="s">
        <v>78</v>
      </c>
      <c r="D18" s="77" t="s">
        <v>548</v>
      </c>
      <c r="E18" s="77" t="s">
        <v>548</v>
      </c>
      <c r="F18" s="77" t="s">
        <v>608</v>
      </c>
      <c r="G18" s="77" t="s">
        <v>609</v>
      </c>
      <c r="H18" s="77" t="s">
        <v>797</v>
      </c>
      <c r="I18" s="39">
        <v>30</v>
      </c>
      <c r="J18" s="77" t="s">
        <v>795</v>
      </c>
      <c r="K18" s="77" t="s">
        <v>798</v>
      </c>
      <c r="L18" s="77" t="s">
        <v>803</v>
      </c>
      <c r="M18" s="114"/>
      <c r="N18" s="114"/>
      <c r="O18" s="114">
        <v>1</v>
      </c>
      <c r="P18" s="114"/>
      <c r="Q18" s="114"/>
      <c r="R18" s="114"/>
      <c r="S18" s="115">
        <f t="shared" si="0"/>
        <v>1</v>
      </c>
      <c r="T18" s="116"/>
      <c r="U18" s="116"/>
      <c r="V18" s="116"/>
      <c r="W18" s="116"/>
      <c r="X18" s="116">
        <v>25</v>
      </c>
      <c r="Y18" s="116">
        <v>16</v>
      </c>
      <c r="Z18" s="116"/>
      <c r="AA18" s="116"/>
      <c r="AB18" s="116"/>
      <c r="AC18" s="116"/>
      <c r="AD18" s="117">
        <f t="shared" si="1"/>
        <v>25</v>
      </c>
      <c r="AE18" s="117">
        <f t="shared" si="1"/>
        <v>16</v>
      </c>
      <c r="AF18" s="118"/>
      <c r="AG18" s="118"/>
      <c r="AH18" s="118"/>
      <c r="AI18" s="119"/>
      <c r="AJ18" s="118">
        <v>25</v>
      </c>
      <c r="AK18" s="118">
        <v>16</v>
      </c>
      <c r="AL18" s="118"/>
      <c r="AM18" s="118"/>
      <c r="AN18" s="120">
        <f t="shared" si="2"/>
        <v>25</v>
      </c>
      <c r="AO18" s="120">
        <f t="shared" si="2"/>
        <v>16</v>
      </c>
      <c r="AP18" s="121"/>
      <c r="AQ18" s="121"/>
      <c r="AR18" s="121"/>
      <c r="AS18" s="121">
        <v>1</v>
      </c>
      <c r="AT18" s="122">
        <f t="shared" si="3"/>
        <v>1</v>
      </c>
      <c r="AU18" s="123"/>
      <c r="AV18" s="124"/>
      <c r="AW18" s="124"/>
      <c r="AX18" s="124">
        <v>1</v>
      </c>
      <c r="AY18" s="124"/>
      <c r="AZ18" s="124"/>
      <c r="BA18" s="124"/>
      <c r="BB18" s="124"/>
      <c r="BC18" s="124"/>
      <c r="BD18" s="124"/>
      <c r="BE18" s="125">
        <f t="shared" si="5"/>
        <v>1</v>
      </c>
      <c r="BF18" s="89" t="str">
        <f t="shared" si="4"/>
        <v>Mire</v>
      </c>
      <c r="BG18" s="89" t="str">
        <f t="shared" si="4"/>
        <v>Mire</v>
      </c>
      <c r="BH18" s="89" t="str">
        <f t="shared" si="6"/>
        <v>Mire</v>
      </c>
      <c r="BI18" s="126"/>
    </row>
    <row r="19" spans="1:61" ht="13.5" customHeight="1">
      <c r="A19" s="77" t="s">
        <v>370</v>
      </c>
      <c r="B19" s="77" t="s">
        <v>78</v>
      </c>
      <c r="C19" s="77" t="s">
        <v>78</v>
      </c>
      <c r="D19" s="77" t="s">
        <v>78</v>
      </c>
      <c r="E19" s="77" t="s">
        <v>78</v>
      </c>
      <c r="F19" s="77" t="s">
        <v>596</v>
      </c>
      <c r="G19" s="77" t="s">
        <v>597</v>
      </c>
      <c r="H19" s="77" t="s">
        <v>797</v>
      </c>
      <c r="I19" s="39">
        <v>120</v>
      </c>
      <c r="J19" s="77" t="s">
        <v>804</v>
      </c>
      <c r="K19" s="77" t="s">
        <v>798</v>
      </c>
      <c r="L19" s="77" t="s">
        <v>805</v>
      </c>
      <c r="M19" s="114">
        <v>1</v>
      </c>
      <c r="N19" s="114">
        <v>1</v>
      </c>
      <c r="O19" s="114">
        <v>1</v>
      </c>
      <c r="P19" s="114"/>
      <c r="Q19" s="114"/>
      <c r="R19" s="114"/>
      <c r="S19" s="115">
        <f t="shared" si="0"/>
        <v>3</v>
      </c>
      <c r="T19" s="116">
        <v>30</v>
      </c>
      <c r="U19" s="116">
        <v>18</v>
      </c>
      <c r="V19" s="116">
        <v>35</v>
      </c>
      <c r="W19" s="116">
        <v>17</v>
      </c>
      <c r="X19" s="116">
        <v>40</v>
      </c>
      <c r="Y19" s="116">
        <v>28</v>
      </c>
      <c r="Z19" s="116"/>
      <c r="AA19" s="116"/>
      <c r="AB19" s="116"/>
      <c r="AC19" s="116"/>
      <c r="AD19" s="117">
        <f t="shared" si="1"/>
        <v>105</v>
      </c>
      <c r="AE19" s="117">
        <f t="shared" si="1"/>
        <v>63</v>
      </c>
      <c r="AF19" s="118">
        <v>8</v>
      </c>
      <c r="AG19" s="118">
        <v>5</v>
      </c>
      <c r="AH19" s="118">
        <v>24</v>
      </c>
      <c r="AI19" s="119">
        <v>14</v>
      </c>
      <c r="AJ19" s="118">
        <v>30</v>
      </c>
      <c r="AK19" s="118">
        <v>19</v>
      </c>
      <c r="AL19" s="118">
        <v>43</v>
      </c>
      <c r="AM19" s="118">
        <v>25</v>
      </c>
      <c r="AN19" s="120">
        <f t="shared" si="2"/>
        <v>105</v>
      </c>
      <c r="AO19" s="120">
        <f t="shared" si="2"/>
        <v>63</v>
      </c>
      <c r="AP19" s="121"/>
      <c r="AQ19" s="121">
        <v>1</v>
      </c>
      <c r="AR19" s="121"/>
      <c r="AS19" s="121">
        <v>3</v>
      </c>
      <c r="AT19" s="122">
        <f t="shared" si="3"/>
        <v>4</v>
      </c>
      <c r="AU19" s="123">
        <v>3</v>
      </c>
      <c r="AV19" s="124"/>
      <c r="AW19" s="124"/>
      <c r="AX19" s="124">
        <v>2</v>
      </c>
      <c r="AY19" s="124"/>
      <c r="AZ19" s="124"/>
      <c r="BA19" s="124">
        <v>1</v>
      </c>
      <c r="BB19" s="124"/>
      <c r="BC19" s="124"/>
      <c r="BD19" s="124">
        <v>1</v>
      </c>
      <c r="BE19" s="125">
        <f t="shared" si="5"/>
        <v>4</v>
      </c>
      <c r="BF19" s="89" t="str">
        <f t="shared" si="4"/>
        <v>Mire</v>
      </c>
      <c r="BG19" s="89" t="str">
        <f t="shared" si="4"/>
        <v>Mire</v>
      </c>
      <c r="BH19" s="89" t="str">
        <f t="shared" si="6"/>
        <v>Mire</v>
      </c>
      <c r="BI19" s="126"/>
    </row>
    <row r="20" spans="1:61" ht="13.5" customHeight="1">
      <c r="A20" s="77" t="s">
        <v>351</v>
      </c>
      <c r="B20" s="77" t="s">
        <v>78</v>
      </c>
      <c r="C20" s="77" t="s">
        <v>78</v>
      </c>
      <c r="D20" s="77" t="s">
        <v>575</v>
      </c>
      <c r="E20" s="77" t="s">
        <v>575</v>
      </c>
      <c r="F20" s="77" t="s">
        <v>608</v>
      </c>
      <c r="G20" s="77" t="s">
        <v>609</v>
      </c>
      <c r="H20" s="77" t="s">
        <v>797</v>
      </c>
      <c r="I20" s="39">
        <v>25</v>
      </c>
      <c r="J20" s="77" t="s">
        <v>795</v>
      </c>
      <c r="K20" s="77" t="s">
        <v>798</v>
      </c>
      <c r="L20" s="77" t="s">
        <v>806</v>
      </c>
      <c r="M20" s="114"/>
      <c r="N20" s="114"/>
      <c r="O20" s="114"/>
      <c r="P20" s="114"/>
      <c r="Q20" s="114">
        <v>1</v>
      </c>
      <c r="R20" s="114">
        <v>123</v>
      </c>
      <c r="S20" s="115">
        <f t="shared" si="0"/>
        <v>1</v>
      </c>
      <c r="T20" s="116"/>
      <c r="U20" s="116"/>
      <c r="V20" s="116"/>
      <c r="W20" s="116"/>
      <c r="X20" s="116"/>
      <c r="Y20" s="116"/>
      <c r="Z20" s="116"/>
      <c r="AA20" s="116"/>
      <c r="AB20" s="116">
        <v>16</v>
      </c>
      <c r="AC20" s="116">
        <v>7</v>
      </c>
      <c r="AD20" s="117">
        <f t="shared" si="1"/>
        <v>16</v>
      </c>
      <c r="AE20" s="117">
        <f t="shared" si="1"/>
        <v>7</v>
      </c>
      <c r="AF20" s="118">
        <v>5</v>
      </c>
      <c r="AG20" s="118">
        <v>2</v>
      </c>
      <c r="AH20" s="118">
        <v>5</v>
      </c>
      <c r="AI20" s="119">
        <v>3</v>
      </c>
      <c r="AJ20" s="118">
        <v>3</v>
      </c>
      <c r="AK20" s="118">
        <v>1</v>
      </c>
      <c r="AL20" s="118">
        <v>3</v>
      </c>
      <c r="AM20" s="118">
        <v>1</v>
      </c>
      <c r="AN20" s="120">
        <f t="shared" si="2"/>
        <v>16</v>
      </c>
      <c r="AO20" s="120">
        <f t="shared" si="2"/>
        <v>7</v>
      </c>
      <c r="AP20" s="121"/>
      <c r="AQ20" s="121"/>
      <c r="AR20" s="121"/>
      <c r="AS20" s="121">
        <v>1</v>
      </c>
      <c r="AT20" s="122">
        <f t="shared" si="3"/>
        <v>1</v>
      </c>
      <c r="AU20" s="123"/>
      <c r="AV20" s="124"/>
      <c r="AW20" s="124"/>
      <c r="AX20" s="124"/>
      <c r="AY20" s="124"/>
      <c r="AZ20" s="124"/>
      <c r="BA20" s="124"/>
      <c r="BB20" s="124">
        <v>1</v>
      </c>
      <c r="BC20" s="124"/>
      <c r="BD20" s="124"/>
      <c r="BE20" s="125">
        <f t="shared" si="5"/>
        <v>1</v>
      </c>
      <c r="BF20" s="89" t="str">
        <f t="shared" si="4"/>
        <v>Mire</v>
      </c>
      <c r="BG20" s="89" t="str">
        <f t="shared" si="4"/>
        <v>Mire</v>
      </c>
      <c r="BH20" s="89" t="str">
        <f t="shared" si="6"/>
        <v>Mire</v>
      </c>
      <c r="BI20" s="126"/>
    </row>
    <row r="21" spans="1:61" ht="13.5" customHeight="1">
      <c r="A21" s="77" t="s">
        <v>247</v>
      </c>
      <c r="B21" s="77" t="s">
        <v>78</v>
      </c>
      <c r="C21" s="77" t="s">
        <v>78</v>
      </c>
      <c r="D21" s="77" t="s">
        <v>78</v>
      </c>
      <c r="E21" s="77" t="s">
        <v>78</v>
      </c>
      <c r="F21" s="77" t="s">
        <v>596</v>
      </c>
      <c r="G21" s="77" t="s">
        <v>597</v>
      </c>
      <c r="H21" s="77" t="s">
        <v>797</v>
      </c>
      <c r="I21" s="39">
        <v>60</v>
      </c>
      <c r="J21" s="77" t="s">
        <v>795</v>
      </c>
      <c r="K21" s="77" t="s">
        <v>798</v>
      </c>
      <c r="L21" s="77"/>
      <c r="M21" s="114"/>
      <c r="N21" s="114">
        <v>1</v>
      </c>
      <c r="O21" s="114"/>
      <c r="P21" s="114">
        <v>1</v>
      </c>
      <c r="Q21" s="114">
        <v>1</v>
      </c>
      <c r="R21" s="114"/>
      <c r="S21" s="115">
        <f t="shared" si="0"/>
        <v>3</v>
      </c>
      <c r="T21" s="116"/>
      <c r="U21" s="116"/>
      <c r="V21" s="116">
        <v>22</v>
      </c>
      <c r="W21" s="116">
        <v>11</v>
      </c>
      <c r="X21" s="116"/>
      <c r="Y21" s="116"/>
      <c r="Z21" s="116">
        <v>32</v>
      </c>
      <c r="AA21" s="116">
        <v>22</v>
      </c>
      <c r="AB21" s="116">
        <v>14</v>
      </c>
      <c r="AC21" s="116">
        <v>5</v>
      </c>
      <c r="AD21" s="117">
        <f t="shared" si="1"/>
        <v>68</v>
      </c>
      <c r="AE21" s="117">
        <f t="shared" si="1"/>
        <v>38</v>
      </c>
      <c r="AF21" s="118">
        <v>6</v>
      </c>
      <c r="AG21" s="118">
        <v>2</v>
      </c>
      <c r="AH21" s="118">
        <v>26</v>
      </c>
      <c r="AI21" s="119">
        <v>13</v>
      </c>
      <c r="AJ21" s="118">
        <v>36</v>
      </c>
      <c r="AK21" s="118">
        <v>23</v>
      </c>
      <c r="AL21" s="118"/>
      <c r="AM21" s="118"/>
      <c r="AN21" s="120">
        <f t="shared" si="2"/>
        <v>68</v>
      </c>
      <c r="AO21" s="120">
        <f t="shared" si="2"/>
        <v>38</v>
      </c>
      <c r="AP21" s="121"/>
      <c r="AQ21" s="121"/>
      <c r="AR21" s="121"/>
      <c r="AS21" s="121">
        <v>3</v>
      </c>
      <c r="AT21" s="122">
        <f t="shared" si="3"/>
        <v>3</v>
      </c>
      <c r="AU21" s="123">
        <v>1</v>
      </c>
      <c r="AV21" s="124"/>
      <c r="AW21" s="124"/>
      <c r="AX21" s="124">
        <v>1</v>
      </c>
      <c r="AY21" s="124"/>
      <c r="AZ21" s="124">
        <v>1</v>
      </c>
      <c r="BA21" s="124"/>
      <c r="BB21" s="124">
        <v>1</v>
      </c>
      <c r="BC21" s="124"/>
      <c r="BD21" s="124"/>
      <c r="BE21" s="125">
        <f t="shared" si="5"/>
        <v>3</v>
      </c>
      <c r="BF21" s="89" t="str">
        <f t="shared" si="4"/>
        <v>Mire</v>
      </c>
      <c r="BG21" s="89" t="str">
        <f t="shared" si="4"/>
        <v>Mire</v>
      </c>
      <c r="BH21" s="89" t="str">
        <f t="shared" si="6"/>
        <v>Mire</v>
      </c>
      <c r="BI21" s="126"/>
    </row>
    <row r="22" spans="1:61" ht="13.5" customHeight="1">
      <c r="A22" s="77" t="s">
        <v>770</v>
      </c>
      <c r="B22" s="77" t="s">
        <v>78</v>
      </c>
      <c r="C22" s="77" t="s">
        <v>78</v>
      </c>
      <c r="D22" s="77" t="s">
        <v>473</v>
      </c>
      <c r="E22" s="77" t="s">
        <v>474</v>
      </c>
      <c r="F22" s="77" t="s">
        <v>608</v>
      </c>
      <c r="G22" s="77" t="s">
        <v>609</v>
      </c>
      <c r="H22" s="77" t="s">
        <v>797</v>
      </c>
      <c r="I22" s="39">
        <v>85</v>
      </c>
      <c r="J22" s="77" t="s">
        <v>795</v>
      </c>
      <c r="K22" s="77" t="s">
        <v>798</v>
      </c>
      <c r="L22" s="77" t="s">
        <v>474</v>
      </c>
      <c r="M22" s="114">
        <v>1</v>
      </c>
      <c r="N22" s="114">
        <v>1</v>
      </c>
      <c r="O22" s="114">
        <v>1</v>
      </c>
      <c r="P22" s="114"/>
      <c r="Q22" s="114"/>
      <c r="R22" s="114"/>
      <c r="S22" s="115">
        <f t="shared" si="0"/>
        <v>3</v>
      </c>
      <c r="T22" s="116">
        <v>20</v>
      </c>
      <c r="U22" s="116">
        <v>13</v>
      </c>
      <c r="V22" s="116">
        <v>25</v>
      </c>
      <c r="W22" s="116">
        <v>15</v>
      </c>
      <c r="X22" s="116">
        <v>35</v>
      </c>
      <c r="Y22" s="116">
        <v>15</v>
      </c>
      <c r="Z22" s="116"/>
      <c r="AA22" s="116"/>
      <c r="AB22" s="116"/>
      <c r="AC22" s="116"/>
      <c r="AD22" s="117">
        <f t="shared" si="1"/>
        <v>80</v>
      </c>
      <c r="AE22" s="117">
        <f t="shared" si="1"/>
        <v>43</v>
      </c>
      <c r="AF22" s="118">
        <v>20</v>
      </c>
      <c r="AG22" s="118">
        <v>13</v>
      </c>
      <c r="AH22" s="118">
        <v>25</v>
      </c>
      <c r="AI22" s="119">
        <v>15</v>
      </c>
      <c r="AJ22" s="118">
        <v>35</v>
      </c>
      <c r="AK22" s="118">
        <v>15</v>
      </c>
      <c r="AL22" s="118"/>
      <c r="AM22" s="118"/>
      <c r="AN22" s="120">
        <f t="shared" si="2"/>
        <v>80</v>
      </c>
      <c r="AO22" s="120">
        <f t="shared" si="2"/>
        <v>43</v>
      </c>
      <c r="AP22" s="121"/>
      <c r="AQ22" s="121">
        <v>1</v>
      </c>
      <c r="AR22" s="121"/>
      <c r="AS22" s="121">
        <v>2</v>
      </c>
      <c r="AT22" s="122">
        <f t="shared" si="3"/>
        <v>3</v>
      </c>
      <c r="AU22" s="123"/>
      <c r="AV22" s="124"/>
      <c r="AW22" s="124"/>
      <c r="AX22" s="124">
        <v>1</v>
      </c>
      <c r="AY22" s="124"/>
      <c r="AZ22" s="124">
        <v>1</v>
      </c>
      <c r="BA22" s="124"/>
      <c r="BB22" s="124">
        <v>1</v>
      </c>
      <c r="BC22" s="124"/>
      <c r="BD22" s="124"/>
      <c r="BE22" s="125">
        <f t="shared" si="5"/>
        <v>3</v>
      </c>
      <c r="BF22" s="89" t="str">
        <f t="shared" si="4"/>
        <v>Mire</v>
      </c>
      <c r="BG22" s="89" t="str">
        <f t="shared" si="4"/>
        <v>Mire</v>
      </c>
      <c r="BH22" s="89" t="str">
        <f t="shared" si="6"/>
        <v>Mire</v>
      </c>
      <c r="BI22" s="126"/>
    </row>
    <row r="23" spans="1:61" ht="13.5" customHeight="1">
      <c r="A23" s="77" t="s">
        <v>292</v>
      </c>
      <c r="B23" s="77" t="s">
        <v>78</v>
      </c>
      <c r="C23" s="77" t="s">
        <v>78</v>
      </c>
      <c r="D23" s="77" t="s">
        <v>506</v>
      </c>
      <c r="E23" s="77" t="s">
        <v>512</v>
      </c>
      <c r="F23" s="77" t="s">
        <v>608</v>
      </c>
      <c r="G23" s="77" t="s">
        <v>609</v>
      </c>
      <c r="H23" s="77" t="s">
        <v>797</v>
      </c>
      <c r="I23" s="39">
        <v>25</v>
      </c>
      <c r="J23" s="77" t="s">
        <v>795</v>
      </c>
      <c r="K23" s="77" t="s">
        <v>798</v>
      </c>
      <c r="L23" s="77" t="s">
        <v>512</v>
      </c>
      <c r="M23" s="114"/>
      <c r="N23" s="114"/>
      <c r="O23" s="114"/>
      <c r="P23" s="114"/>
      <c r="Q23" s="114">
        <v>1</v>
      </c>
      <c r="R23" s="114">
        <v>123</v>
      </c>
      <c r="S23" s="115">
        <f t="shared" si="0"/>
        <v>1</v>
      </c>
      <c r="T23" s="116"/>
      <c r="U23" s="116"/>
      <c r="V23" s="116"/>
      <c r="W23" s="116"/>
      <c r="X23" s="116"/>
      <c r="Y23" s="116"/>
      <c r="Z23" s="116"/>
      <c r="AA23" s="116"/>
      <c r="AB23" s="116">
        <v>23</v>
      </c>
      <c r="AC23" s="116">
        <v>12</v>
      </c>
      <c r="AD23" s="117">
        <f t="shared" si="1"/>
        <v>23</v>
      </c>
      <c r="AE23" s="117">
        <f t="shared" si="1"/>
        <v>12</v>
      </c>
      <c r="AF23" s="118">
        <v>3</v>
      </c>
      <c r="AG23" s="118">
        <v>1</v>
      </c>
      <c r="AH23" s="118">
        <v>7</v>
      </c>
      <c r="AI23" s="119">
        <v>3</v>
      </c>
      <c r="AJ23" s="118">
        <v>13</v>
      </c>
      <c r="AK23" s="118">
        <v>8</v>
      </c>
      <c r="AL23" s="118"/>
      <c r="AM23" s="118"/>
      <c r="AN23" s="120">
        <f t="shared" si="2"/>
        <v>23</v>
      </c>
      <c r="AO23" s="120">
        <f t="shared" si="2"/>
        <v>12</v>
      </c>
      <c r="AP23" s="121"/>
      <c r="AQ23" s="121"/>
      <c r="AR23" s="121"/>
      <c r="AS23" s="121">
        <v>1</v>
      </c>
      <c r="AT23" s="122">
        <f t="shared" si="3"/>
        <v>1</v>
      </c>
      <c r="AU23" s="123"/>
      <c r="AV23" s="124"/>
      <c r="AW23" s="124"/>
      <c r="AX23" s="124"/>
      <c r="AY23" s="124"/>
      <c r="AZ23" s="124">
        <v>1</v>
      </c>
      <c r="BA23" s="124"/>
      <c r="BB23" s="124"/>
      <c r="BC23" s="124"/>
      <c r="BD23" s="124"/>
      <c r="BE23" s="125">
        <f t="shared" si="5"/>
        <v>1</v>
      </c>
      <c r="BF23" s="89" t="str">
        <f t="shared" si="4"/>
        <v>Mire</v>
      </c>
      <c r="BG23" s="89" t="str">
        <f t="shared" si="4"/>
        <v>Mire</v>
      </c>
      <c r="BH23" s="89" t="str">
        <f t="shared" si="6"/>
        <v>Mire</v>
      </c>
      <c r="BI23" s="126"/>
    </row>
    <row r="24" spans="1:61" ht="13.5" customHeight="1">
      <c r="A24" s="77" t="s">
        <v>271</v>
      </c>
      <c r="B24" s="77" t="s">
        <v>78</v>
      </c>
      <c r="C24" s="77" t="s">
        <v>78</v>
      </c>
      <c r="D24" s="77" t="s">
        <v>483</v>
      </c>
      <c r="E24" s="77" t="s">
        <v>489</v>
      </c>
      <c r="F24" s="77" t="s">
        <v>608</v>
      </c>
      <c r="G24" s="77" t="s">
        <v>609</v>
      </c>
      <c r="H24" s="77" t="s">
        <v>797</v>
      </c>
      <c r="I24" s="39">
        <v>20</v>
      </c>
      <c r="J24" s="77" t="s">
        <v>795</v>
      </c>
      <c r="K24" s="77" t="s">
        <v>798</v>
      </c>
      <c r="L24" s="77" t="s">
        <v>489</v>
      </c>
      <c r="M24" s="114"/>
      <c r="N24" s="114"/>
      <c r="O24" s="114"/>
      <c r="P24" s="114"/>
      <c r="Q24" s="114">
        <v>1</v>
      </c>
      <c r="R24" s="114">
        <v>123</v>
      </c>
      <c r="S24" s="115">
        <f t="shared" si="0"/>
        <v>1</v>
      </c>
      <c r="T24" s="116"/>
      <c r="U24" s="116"/>
      <c r="V24" s="116"/>
      <c r="W24" s="116"/>
      <c r="X24" s="116"/>
      <c r="Y24" s="116"/>
      <c r="Z24" s="116"/>
      <c r="AA24" s="116"/>
      <c r="AB24" s="116">
        <v>22</v>
      </c>
      <c r="AC24" s="116">
        <v>10</v>
      </c>
      <c r="AD24" s="117">
        <f t="shared" si="1"/>
        <v>22</v>
      </c>
      <c r="AE24" s="117">
        <f t="shared" si="1"/>
        <v>10</v>
      </c>
      <c r="AF24" s="118">
        <v>8</v>
      </c>
      <c r="AG24" s="118">
        <v>3</v>
      </c>
      <c r="AH24" s="118">
        <v>4</v>
      </c>
      <c r="AI24" s="119">
        <v>3</v>
      </c>
      <c r="AJ24" s="118">
        <v>9</v>
      </c>
      <c r="AK24" s="118">
        <v>3</v>
      </c>
      <c r="AL24" s="118">
        <v>1</v>
      </c>
      <c r="AM24" s="118">
        <v>1</v>
      </c>
      <c r="AN24" s="120">
        <f t="shared" si="2"/>
        <v>22</v>
      </c>
      <c r="AO24" s="120">
        <f t="shared" si="2"/>
        <v>10</v>
      </c>
      <c r="AP24" s="121"/>
      <c r="AQ24" s="121"/>
      <c r="AR24" s="121"/>
      <c r="AS24" s="121">
        <v>1</v>
      </c>
      <c r="AT24" s="122">
        <f t="shared" si="3"/>
        <v>1</v>
      </c>
      <c r="AU24" s="123"/>
      <c r="AV24" s="124"/>
      <c r="AW24" s="124"/>
      <c r="AX24" s="124">
        <v>1</v>
      </c>
      <c r="AY24" s="124"/>
      <c r="AZ24" s="124"/>
      <c r="BA24" s="124"/>
      <c r="BB24" s="124"/>
      <c r="BC24" s="124"/>
      <c r="BD24" s="124"/>
      <c r="BE24" s="125">
        <f t="shared" si="5"/>
        <v>1</v>
      </c>
      <c r="BF24" s="89" t="str">
        <f t="shared" si="4"/>
        <v>Mire</v>
      </c>
      <c r="BG24" s="89" t="str">
        <f t="shared" si="4"/>
        <v>Mire</v>
      </c>
      <c r="BH24" s="89" t="str">
        <f t="shared" si="6"/>
        <v>Mire</v>
      </c>
      <c r="BI24" s="126"/>
    </row>
    <row r="25" spans="1:61" ht="13.5" customHeight="1">
      <c r="A25" s="77" t="s">
        <v>771</v>
      </c>
      <c r="B25" s="77" t="s">
        <v>78</v>
      </c>
      <c r="C25" s="77" t="s">
        <v>78</v>
      </c>
      <c r="D25" s="77" t="s">
        <v>78</v>
      </c>
      <c r="E25" s="77" t="s">
        <v>78</v>
      </c>
      <c r="F25" s="77" t="s">
        <v>596</v>
      </c>
      <c r="G25" s="77" t="s">
        <v>597</v>
      </c>
      <c r="H25" s="77" t="s">
        <v>797</v>
      </c>
      <c r="I25" s="39">
        <v>50</v>
      </c>
      <c r="J25" s="77" t="s">
        <v>795</v>
      </c>
      <c r="K25" s="77" t="s">
        <v>798</v>
      </c>
      <c r="L25" s="77"/>
      <c r="M25" s="114"/>
      <c r="N25" s="114">
        <v>1</v>
      </c>
      <c r="O25" s="114">
        <v>1</v>
      </c>
      <c r="P25" s="114"/>
      <c r="Q25" s="114"/>
      <c r="R25" s="114"/>
      <c r="S25" s="115">
        <f t="shared" si="0"/>
        <v>2</v>
      </c>
      <c r="T25" s="116"/>
      <c r="U25" s="116"/>
      <c r="V25" s="116">
        <v>33</v>
      </c>
      <c r="W25" s="116">
        <v>9</v>
      </c>
      <c r="X25" s="116">
        <v>30</v>
      </c>
      <c r="Y25" s="116">
        <v>8</v>
      </c>
      <c r="Z25" s="116"/>
      <c r="AA25" s="116"/>
      <c r="AB25" s="116"/>
      <c r="AC25" s="116"/>
      <c r="AD25" s="117">
        <f t="shared" si="1"/>
        <v>63</v>
      </c>
      <c r="AE25" s="117">
        <f t="shared" si="1"/>
        <v>17</v>
      </c>
      <c r="AF25" s="118">
        <v>4</v>
      </c>
      <c r="AG25" s="118">
        <v>2</v>
      </c>
      <c r="AH25" s="118">
        <v>29</v>
      </c>
      <c r="AI25" s="119">
        <v>7</v>
      </c>
      <c r="AJ25" s="118">
        <v>19</v>
      </c>
      <c r="AK25" s="118">
        <v>2</v>
      </c>
      <c r="AL25" s="118">
        <v>11</v>
      </c>
      <c r="AM25" s="118">
        <v>6</v>
      </c>
      <c r="AN25" s="120">
        <f t="shared" si="2"/>
        <v>63</v>
      </c>
      <c r="AO25" s="120">
        <f t="shared" si="2"/>
        <v>17</v>
      </c>
      <c r="AP25" s="121"/>
      <c r="AQ25" s="121">
        <v>1</v>
      </c>
      <c r="AR25" s="121"/>
      <c r="AS25" s="121">
        <v>2</v>
      </c>
      <c r="AT25" s="122">
        <f t="shared" si="3"/>
        <v>3</v>
      </c>
      <c r="AU25" s="123">
        <v>1</v>
      </c>
      <c r="AV25" s="124"/>
      <c r="AW25" s="124"/>
      <c r="AX25" s="124"/>
      <c r="AY25" s="124"/>
      <c r="AZ25" s="124"/>
      <c r="BA25" s="124"/>
      <c r="BB25" s="124"/>
      <c r="BC25" s="124">
        <v>3</v>
      </c>
      <c r="BD25" s="124"/>
      <c r="BE25" s="125">
        <f t="shared" si="5"/>
        <v>3</v>
      </c>
      <c r="BF25" s="89" t="str">
        <f t="shared" si="4"/>
        <v>Mire</v>
      </c>
      <c r="BG25" s="89" t="str">
        <f t="shared" si="4"/>
        <v>Mire</v>
      </c>
      <c r="BH25" s="89" t="str">
        <f t="shared" si="6"/>
        <v>Mire</v>
      </c>
      <c r="BI25" s="126"/>
    </row>
    <row r="26" spans="1:61" ht="13.5" customHeight="1">
      <c r="A26" s="77" t="s">
        <v>772</v>
      </c>
      <c r="B26" s="77" t="s">
        <v>78</v>
      </c>
      <c r="C26" s="77" t="s">
        <v>78</v>
      </c>
      <c r="D26" s="77" t="s">
        <v>78</v>
      </c>
      <c r="E26" s="77" t="s">
        <v>78</v>
      </c>
      <c r="F26" s="77" t="s">
        <v>608</v>
      </c>
      <c r="G26" s="77" t="s">
        <v>609</v>
      </c>
      <c r="H26" s="77" t="s">
        <v>794</v>
      </c>
      <c r="I26" s="39">
        <v>70</v>
      </c>
      <c r="J26" s="77" t="s">
        <v>804</v>
      </c>
      <c r="K26" s="77" t="s">
        <v>796</v>
      </c>
      <c r="L26" s="77"/>
      <c r="M26" s="114"/>
      <c r="N26" s="114">
        <v>1</v>
      </c>
      <c r="O26" s="114">
        <v>1</v>
      </c>
      <c r="P26" s="114"/>
      <c r="Q26" s="114"/>
      <c r="R26" s="114"/>
      <c r="S26" s="115">
        <f t="shared" si="0"/>
        <v>2</v>
      </c>
      <c r="T26" s="116"/>
      <c r="U26" s="116"/>
      <c r="V26" s="116">
        <v>27</v>
      </c>
      <c r="W26" s="116">
        <v>13</v>
      </c>
      <c r="X26" s="116">
        <v>31</v>
      </c>
      <c r="Y26" s="116">
        <v>12</v>
      </c>
      <c r="Z26" s="116"/>
      <c r="AA26" s="116"/>
      <c r="AB26" s="116"/>
      <c r="AC26" s="116"/>
      <c r="AD26" s="117">
        <f t="shared" si="1"/>
        <v>58</v>
      </c>
      <c r="AE26" s="117">
        <f t="shared" si="1"/>
        <v>25</v>
      </c>
      <c r="AF26" s="118">
        <v>5</v>
      </c>
      <c r="AG26" s="118">
        <v>0</v>
      </c>
      <c r="AH26" s="118">
        <v>22</v>
      </c>
      <c r="AI26" s="119">
        <v>13</v>
      </c>
      <c r="AJ26" s="118">
        <v>26</v>
      </c>
      <c r="AK26" s="118">
        <v>9</v>
      </c>
      <c r="AL26" s="118">
        <v>5</v>
      </c>
      <c r="AM26" s="118">
        <v>3</v>
      </c>
      <c r="AN26" s="120">
        <f t="shared" si="2"/>
        <v>58</v>
      </c>
      <c r="AO26" s="120">
        <f t="shared" si="2"/>
        <v>25</v>
      </c>
      <c r="AP26" s="121"/>
      <c r="AQ26" s="121">
        <v>1</v>
      </c>
      <c r="AR26" s="121"/>
      <c r="AS26" s="121">
        <v>2</v>
      </c>
      <c r="AT26" s="122">
        <f t="shared" si="3"/>
        <v>3</v>
      </c>
      <c r="AU26" s="123">
        <v>1</v>
      </c>
      <c r="AV26" s="124"/>
      <c r="AW26" s="124"/>
      <c r="AX26" s="124">
        <v>1</v>
      </c>
      <c r="AY26" s="124"/>
      <c r="AZ26" s="124">
        <v>1</v>
      </c>
      <c r="BA26" s="124"/>
      <c r="BB26" s="124"/>
      <c r="BC26" s="124"/>
      <c r="BD26" s="124">
        <v>1</v>
      </c>
      <c r="BE26" s="125">
        <f t="shared" si="5"/>
        <v>3</v>
      </c>
      <c r="BF26" s="89" t="str">
        <f t="shared" si="4"/>
        <v>Mire</v>
      </c>
      <c r="BG26" s="89" t="str">
        <f t="shared" si="4"/>
        <v>Mire</v>
      </c>
      <c r="BH26" s="89" t="str">
        <f t="shared" si="6"/>
        <v>Mire</v>
      </c>
      <c r="BI26" s="126"/>
    </row>
    <row r="27" spans="1:61" ht="13.5" customHeight="1">
      <c r="A27" s="77" t="s">
        <v>773</v>
      </c>
      <c r="B27" s="77" t="s">
        <v>78</v>
      </c>
      <c r="C27" s="77" t="s">
        <v>78</v>
      </c>
      <c r="D27" s="77" t="s">
        <v>548</v>
      </c>
      <c r="E27" s="77" t="s">
        <v>554</v>
      </c>
      <c r="F27" s="77" t="s">
        <v>608</v>
      </c>
      <c r="G27" s="77" t="s">
        <v>609</v>
      </c>
      <c r="H27" s="77" t="s">
        <v>797</v>
      </c>
      <c r="I27" s="39">
        <v>20</v>
      </c>
      <c r="J27" s="77" t="s">
        <v>795</v>
      </c>
      <c r="K27" s="77" t="s">
        <v>798</v>
      </c>
      <c r="L27" s="77" t="s">
        <v>554</v>
      </c>
      <c r="M27" s="114"/>
      <c r="N27" s="114"/>
      <c r="O27" s="114"/>
      <c r="P27" s="114"/>
      <c r="Q27" s="114">
        <v>1</v>
      </c>
      <c r="R27" s="114">
        <v>123</v>
      </c>
      <c r="S27" s="115">
        <f t="shared" si="0"/>
        <v>1</v>
      </c>
      <c r="T27" s="116"/>
      <c r="U27" s="116"/>
      <c r="V27" s="116"/>
      <c r="W27" s="116"/>
      <c r="X27" s="116"/>
      <c r="Y27" s="116"/>
      <c r="Z27" s="116"/>
      <c r="AA27" s="116"/>
      <c r="AB27" s="116">
        <v>19</v>
      </c>
      <c r="AC27" s="116">
        <v>11</v>
      </c>
      <c r="AD27" s="117">
        <f t="shared" si="1"/>
        <v>19</v>
      </c>
      <c r="AE27" s="117">
        <f t="shared" si="1"/>
        <v>11</v>
      </c>
      <c r="AF27" s="118">
        <v>1</v>
      </c>
      <c r="AG27" s="118">
        <v>0</v>
      </c>
      <c r="AH27" s="118">
        <v>4</v>
      </c>
      <c r="AI27" s="119">
        <v>2</v>
      </c>
      <c r="AJ27" s="118">
        <v>12</v>
      </c>
      <c r="AK27" s="118">
        <v>8</v>
      </c>
      <c r="AL27" s="118">
        <v>2</v>
      </c>
      <c r="AM27" s="118">
        <v>1</v>
      </c>
      <c r="AN27" s="120">
        <f t="shared" si="2"/>
        <v>19</v>
      </c>
      <c r="AO27" s="120">
        <f t="shared" si="2"/>
        <v>11</v>
      </c>
      <c r="AP27" s="121"/>
      <c r="AQ27" s="121">
        <v>1</v>
      </c>
      <c r="AR27" s="121"/>
      <c r="AS27" s="121"/>
      <c r="AT27" s="122">
        <f t="shared" si="3"/>
        <v>1</v>
      </c>
      <c r="AU27" s="123"/>
      <c r="AV27" s="124"/>
      <c r="AW27" s="124"/>
      <c r="AX27" s="124"/>
      <c r="AY27" s="124">
        <v>1</v>
      </c>
      <c r="AZ27" s="124"/>
      <c r="BA27" s="124"/>
      <c r="BB27" s="124"/>
      <c r="BC27" s="124"/>
      <c r="BD27" s="124"/>
      <c r="BE27" s="125">
        <f t="shared" si="5"/>
        <v>1</v>
      </c>
      <c r="BF27" s="89" t="str">
        <f t="shared" si="4"/>
        <v>Mire</v>
      </c>
      <c r="BG27" s="89" t="str">
        <f t="shared" si="4"/>
        <v>Mire</v>
      </c>
      <c r="BH27" s="89" t="str">
        <f t="shared" si="6"/>
        <v>Mire</v>
      </c>
      <c r="BI27" s="126"/>
    </row>
    <row r="28" spans="1:61" ht="13.5" customHeight="1">
      <c r="A28" s="77" t="s">
        <v>258</v>
      </c>
      <c r="B28" s="77" t="s">
        <v>78</v>
      </c>
      <c r="C28" s="77" t="s">
        <v>78</v>
      </c>
      <c r="D28" s="77" t="s">
        <v>473</v>
      </c>
      <c r="E28" s="77" t="s">
        <v>475</v>
      </c>
      <c r="F28" s="77" t="s">
        <v>608</v>
      </c>
      <c r="G28" s="77" t="s">
        <v>609</v>
      </c>
      <c r="H28" s="77" t="s">
        <v>797</v>
      </c>
      <c r="I28" s="39">
        <v>40</v>
      </c>
      <c r="J28" s="77" t="s">
        <v>795</v>
      </c>
      <c r="K28" s="77" t="s">
        <v>798</v>
      </c>
      <c r="L28" s="77" t="s">
        <v>475</v>
      </c>
      <c r="M28" s="114"/>
      <c r="N28" s="114">
        <v>1</v>
      </c>
      <c r="O28" s="114">
        <v>1</v>
      </c>
      <c r="P28" s="114"/>
      <c r="Q28" s="114"/>
      <c r="R28" s="114"/>
      <c r="S28" s="115">
        <f t="shared" si="0"/>
        <v>2</v>
      </c>
      <c r="T28" s="116"/>
      <c r="U28" s="116"/>
      <c r="V28" s="116">
        <v>28</v>
      </c>
      <c r="W28" s="116">
        <v>13</v>
      </c>
      <c r="X28" s="116">
        <v>31</v>
      </c>
      <c r="Y28" s="116">
        <v>14</v>
      </c>
      <c r="Z28" s="116"/>
      <c r="AA28" s="116"/>
      <c r="AB28" s="116"/>
      <c r="AC28" s="116"/>
      <c r="AD28" s="117">
        <f t="shared" si="1"/>
        <v>59</v>
      </c>
      <c r="AE28" s="117">
        <f t="shared" si="1"/>
        <v>27</v>
      </c>
      <c r="AF28" s="118">
        <v>7</v>
      </c>
      <c r="AG28" s="118">
        <v>4</v>
      </c>
      <c r="AH28" s="118">
        <v>21</v>
      </c>
      <c r="AI28" s="119">
        <v>9</v>
      </c>
      <c r="AJ28" s="118">
        <v>26</v>
      </c>
      <c r="AK28" s="118">
        <v>12</v>
      </c>
      <c r="AL28" s="118">
        <v>5</v>
      </c>
      <c r="AM28" s="118">
        <v>2</v>
      </c>
      <c r="AN28" s="120">
        <f t="shared" si="2"/>
        <v>59</v>
      </c>
      <c r="AO28" s="120">
        <f t="shared" si="2"/>
        <v>27</v>
      </c>
      <c r="AP28" s="121"/>
      <c r="AQ28" s="121"/>
      <c r="AR28" s="121"/>
      <c r="AS28" s="121">
        <v>2</v>
      </c>
      <c r="AT28" s="122">
        <f t="shared" si="3"/>
        <v>2</v>
      </c>
      <c r="AU28" s="123"/>
      <c r="AV28" s="124"/>
      <c r="AW28" s="124">
        <v>1</v>
      </c>
      <c r="AX28" s="124"/>
      <c r="AY28" s="124"/>
      <c r="AZ28" s="124">
        <v>1</v>
      </c>
      <c r="BA28" s="124"/>
      <c r="BB28" s="124"/>
      <c r="BC28" s="124"/>
      <c r="BD28" s="124"/>
      <c r="BE28" s="125">
        <f t="shared" si="5"/>
        <v>2</v>
      </c>
      <c r="BF28" s="89" t="str">
        <f t="shared" si="4"/>
        <v>Mire</v>
      </c>
      <c r="BG28" s="89" t="str">
        <f t="shared" si="4"/>
        <v>Mire</v>
      </c>
      <c r="BH28" s="89" t="str">
        <f t="shared" si="6"/>
        <v>Mire</v>
      </c>
      <c r="BI28" s="126"/>
    </row>
    <row r="29" spans="1:61" ht="13.5" customHeight="1">
      <c r="A29" s="77" t="s">
        <v>774</v>
      </c>
      <c r="B29" s="77" t="s">
        <v>78</v>
      </c>
      <c r="C29" s="77" t="s">
        <v>78</v>
      </c>
      <c r="D29" s="77" t="s">
        <v>473</v>
      </c>
      <c r="E29" s="77" t="s">
        <v>807</v>
      </c>
      <c r="F29" s="77" t="s">
        <v>608</v>
      </c>
      <c r="G29" s="77" t="s">
        <v>609</v>
      </c>
      <c r="H29" s="77" t="s">
        <v>797</v>
      </c>
      <c r="I29" s="39">
        <v>50</v>
      </c>
      <c r="J29" s="77" t="s">
        <v>795</v>
      </c>
      <c r="K29" s="77" t="s">
        <v>798</v>
      </c>
      <c r="L29" s="77" t="s">
        <v>807</v>
      </c>
      <c r="M29" s="114"/>
      <c r="N29" s="114">
        <v>1</v>
      </c>
      <c r="O29" s="114">
        <v>1</v>
      </c>
      <c r="P29" s="114"/>
      <c r="Q29" s="114"/>
      <c r="R29" s="114"/>
      <c r="S29" s="115">
        <f t="shared" si="0"/>
        <v>2</v>
      </c>
      <c r="T29" s="116"/>
      <c r="U29" s="116"/>
      <c r="V29" s="116">
        <v>25</v>
      </c>
      <c r="W29" s="116">
        <v>15</v>
      </c>
      <c r="X29" s="116">
        <v>25</v>
      </c>
      <c r="Y29" s="116">
        <v>10</v>
      </c>
      <c r="Z29" s="116"/>
      <c r="AA29" s="116"/>
      <c r="AB29" s="116"/>
      <c r="AC29" s="116"/>
      <c r="AD29" s="117">
        <f t="shared" si="1"/>
        <v>50</v>
      </c>
      <c r="AE29" s="117">
        <f t="shared" si="1"/>
        <v>25</v>
      </c>
      <c r="AF29" s="118">
        <v>2</v>
      </c>
      <c r="AG29" s="118">
        <v>0</v>
      </c>
      <c r="AH29" s="118">
        <v>22</v>
      </c>
      <c r="AI29" s="119">
        <v>16</v>
      </c>
      <c r="AJ29" s="118">
        <v>26</v>
      </c>
      <c r="AK29" s="118">
        <v>9</v>
      </c>
      <c r="AL29" s="118"/>
      <c r="AM29" s="118"/>
      <c r="AN29" s="120">
        <f t="shared" si="2"/>
        <v>50</v>
      </c>
      <c r="AO29" s="120">
        <f t="shared" si="2"/>
        <v>25</v>
      </c>
      <c r="AP29" s="121"/>
      <c r="AQ29" s="121">
        <v>1</v>
      </c>
      <c r="AR29" s="121"/>
      <c r="AS29" s="121">
        <v>1</v>
      </c>
      <c r="AT29" s="122">
        <f t="shared" si="3"/>
        <v>2</v>
      </c>
      <c r="AU29" s="123"/>
      <c r="AV29" s="124"/>
      <c r="AW29" s="124"/>
      <c r="AX29" s="124">
        <v>1</v>
      </c>
      <c r="AY29" s="124"/>
      <c r="AZ29" s="124"/>
      <c r="BA29" s="124"/>
      <c r="BB29" s="124">
        <v>1</v>
      </c>
      <c r="BC29" s="124"/>
      <c r="BD29" s="124"/>
      <c r="BE29" s="125">
        <f t="shared" si="5"/>
        <v>2</v>
      </c>
      <c r="BF29" s="89" t="str">
        <f t="shared" si="4"/>
        <v>Mire</v>
      </c>
      <c r="BG29" s="89" t="str">
        <f t="shared" si="4"/>
        <v>Mire</v>
      </c>
      <c r="BH29" s="89" t="str">
        <f t="shared" si="6"/>
        <v>Mire</v>
      </c>
      <c r="BI29" s="126"/>
    </row>
    <row r="30" spans="1:61" ht="13.5" customHeight="1">
      <c r="A30" s="77" t="s">
        <v>263</v>
      </c>
      <c r="B30" s="77" t="s">
        <v>78</v>
      </c>
      <c r="C30" s="77" t="s">
        <v>78</v>
      </c>
      <c r="D30" s="77" t="s">
        <v>473</v>
      </c>
      <c r="E30" s="77" t="s">
        <v>480</v>
      </c>
      <c r="F30" s="77" t="s">
        <v>608</v>
      </c>
      <c r="G30" s="77" t="s">
        <v>609</v>
      </c>
      <c r="H30" s="77" t="s">
        <v>797</v>
      </c>
      <c r="I30" s="39">
        <v>20</v>
      </c>
      <c r="J30" s="77" t="s">
        <v>795</v>
      </c>
      <c r="K30" s="77" t="s">
        <v>798</v>
      </c>
      <c r="L30" s="77" t="s">
        <v>480</v>
      </c>
      <c r="M30" s="114"/>
      <c r="N30" s="114"/>
      <c r="O30" s="114"/>
      <c r="P30" s="114"/>
      <c r="Q30" s="114">
        <v>1</v>
      </c>
      <c r="R30" s="114">
        <v>123</v>
      </c>
      <c r="S30" s="115">
        <f t="shared" si="0"/>
        <v>1</v>
      </c>
      <c r="T30" s="116"/>
      <c r="U30" s="116"/>
      <c r="V30" s="116"/>
      <c r="W30" s="116"/>
      <c r="X30" s="116"/>
      <c r="Y30" s="116"/>
      <c r="Z30" s="116"/>
      <c r="AA30" s="116"/>
      <c r="AB30" s="116">
        <v>26</v>
      </c>
      <c r="AC30" s="116">
        <v>10</v>
      </c>
      <c r="AD30" s="117">
        <f t="shared" si="1"/>
        <v>26</v>
      </c>
      <c r="AE30" s="117">
        <f t="shared" si="1"/>
        <v>10</v>
      </c>
      <c r="AF30" s="118">
        <v>1</v>
      </c>
      <c r="AG30" s="118">
        <v>1</v>
      </c>
      <c r="AH30" s="118">
        <v>12</v>
      </c>
      <c r="AI30" s="119">
        <v>3</v>
      </c>
      <c r="AJ30" s="118">
        <v>13</v>
      </c>
      <c r="AK30" s="118">
        <v>6</v>
      </c>
      <c r="AL30" s="118"/>
      <c r="AM30" s="118"/>
      <c r="AN30" s="120">
        <f t="shared" si="2"/>
        <v>26</v>
      </c>
      <c r="AO30" s="120">
        <f t="shared" si="2"/>
        <v>10</v>
      </c>
      <c r="AP30" s="121"/>
      <c r="AQ30" s="121"/>
      <c r="AR30" s="121"/>
      <c r="AS30" s="121">
        <v>1</v>
      </c>
      <c r="AT30" s="122">
        <f t="shared" si="3"/>
        <v>1</v>
      </c>
      <c r="AU30" s="123"/>
      <c r="AV30" s="124"/>
      <c r="AW30" s="124"/>
      <c r="AX30" s="124"/>
      <c r="AY30" s="124"/>
      <c r="AZ30" s="124"/>
      <c r="BA30" s="124">
        <v>1</v>
      </c>
      <c r="BB30" s="124"/>
      <c r="BC30" s="124"/>
      <c r="BD30" s="124"/>
      <c r="BE30" s="125">
        <f t="shared" si="5"/>
        <v>1</v>
      </c>
      <c r="BF30" s="89" t="str">
        <f t="shared" si="4"/>
        <v>Mire</v>
      </c>
      <c r="BG30" s="89" t="str">
        <f t="shared" si="4"/>
        <v>Mire</v>
      </c>
      <c r="BH30" s="89" t="str">
        <f t="shared" si="6"/>
        <v>Mire</v>
      </c>
      <c r="BI30" s="126"/>
    </row>
    <row r="31" spans="1:61" ht="13.5" customHeight="1">
      <c r="A31" s="77" t="s">
        <v>775</v>
      </c>
      <c r="B31" s="77" t="s">
        <v>78</v>
      </c>
      <c r="C31" s="77" t="s">
        <v>78</v>
      </c>
      <c r="D31" s="77" t="s">
        <v>78</v>
      </c>
      <c r="E31" s="77" t="s">
        <v>78</v>
      </c>
      <c r="F31" s="77" t="s">
        <v>596</v>
      </c>
      <c r="G31" s="77" t="s">
        <v>597</v>
      </c>
      <c r="H31" s="77" t="s">
        <v>794</v>
      </c>
      <c r="I31" s="39">
        <v>40</v>
      </c>
      <c r="J31" s="77" t="s">
        <v>795</v>
      </c>
      <c r="K31" s="77" t="s">
        <v>796</v>
      </c>
      <c r="L31" s="77"/>
      <c r="M31" s="114">
        <v>1</v>
      </c>
      <c r="N31" s="114"/>
      <c r="O31" s="114">
        <v>1</v>
      </c>
      <c r="P31" s="114"/>
      <c r="Q31" s="114"/>
      <c r="R31" s="114"/>
      <c r="S31" s="115">
        <f t="shared" si="0"/>
        <v>2</v>
      </c>
      <c r="T31" s="116">
        <v>30</v>
      </c>
      <c r="U31" s="116">
        <v>13</v>
      </c>
      <c r="V31" s="116"/>
      <c r="W31" s="116"/>
      <c r="X31" s="116">
        <v>30</v>
      </c>
      <c r="Y31" s="116">
        <v>10</v>
      </c>
      <c r="Z31" s="116"/>
      <c r="AA31" s="116"/>
      <c r="AB31" s="116"/>
      <c r="AC31" s="116"/>
      <c r="AD31" s="117">
        <f t="shared" si="1"/>
        <v>60</v>
      </c>
      <c r="AE31" s="117">
        <f t="shared" si="1"/>
        <v>23</v>
      </c>
      <c r="AF31" s="118">
        <v>20</v>
      </c>
      <c r="AG31" s="118">
        <v>13</v>
      </c>
      <c r="AH31" s="118">
        <v>10</v>
      </c>
      <c r="AI31" s="119">
        <v>0</v>
      </c>
      <c r="AJ31" s="118">
        <v>24</v>
      </c>
      <c r="AK31" s="118">
        <v>6</v>
      </c>
      <c r="AL31" s="118">
        <v>6</v>
      </c>
      <c r="AM31" s="118">
        <v>4</v>
      </c>
      <c r="AN31" s="120">
        <f t="shared" si="2"/>
        <v>60</v>
      </c>
      <c r="AO31" s="120">
        <f t="shared" si="2"/>
        <v>23</v>
      </c>
      <c r="AP31" s="121"/>
      <c r="AQ31" s="121">
        <v>1</v>
      </c>
      <c r="AR31" s="121"/>
      <c r="AS31" s="121">
        <v>4</v>
      </c>
      <c r="AT31" s="122">
        <f t="shared" si="3"/>
        <v>5</v>
      </c>
      <c r="AU31" s="123">
        <v>2</v>
      </c>
      <c r="AV31" s="124"/>
      <c r="AW31" s="124"/>
      <c r="AX31" s="124">
        <v>2</v>
      </c>
      <c r="AY31" s="124"/>
      <c r="AZ31" s="124">
        <v>1</v>
      </c>
      <c r="BA31" s="124"/>
      <c r="BB31" s="124">
        <v>2</v>
      </c>
      <c r="BC31" s="124"/>
      <c r="BD31" s="124"/>
      <c r="BE31" s="125">
        <f t="shared" si="5"/>
        <v>5</v>
      </c>
      <c r="BF31" s="89" t="str">
        <f t="shared" si="4"/>
        <v>Mire</v>
      </c>
      <c r="BG31" s="89" t="str">
        <f t="shared" si="4"/>
        <v>Mire</v>
      </c>
      <c r="BH31" s="89" t="str">
        <f t="shared" si="6"/>
        <v>Mire</v>
      </c>
      <c r="BI31" s="126"/>
    </row>
    <row r="32" spans="1:61" ht="13.5" customHeight="1">
      <c r="A32" s="77" t="s">
        <v>305</v>
      </c>
      <c r="B32" s="77" t="s">
        <v>78</v>
      </c>
      <c r="C32" s="77" t="s">
        <v>78</v>
      </c>
      <c r="D32" s="77" t="s">
        <v>526</v>
      </c>
      <c r="E32" s="77" t="s">
        <v>526</v>
      </c>
      <c r="F32" s="77" t="s">
        <v>608</v>
      </c>
      <c r="G32" s="77" t="s">
        <v>609</v>
      </c>
      <c r="H32" s="77" t="s">
        <v>797</v>
      </c>
      <c r="I32" s="39">
        <v>60</v>
      </c>
      <c r="J32" s="77" t="s">
        <v>795</v>
      </c>
      <c r="K32" s="77" t="s">
        <v>798</v>
      </c>
      <c r="L32" s="77" t="s">
        <v>808</v>
      </c>
      <c r="M32" s="114"/>
      <c r="N32" s="114"/>
      <c r="O32" s="114">
        <v>1</v>
      </c>
      <c r="P32" s="114"/>
      <c r="Q32" s="114">
        <v>1</v>
      </c>
      <c r="R32" s="114">
        <v>123</v>
      </c>
      <c r="S32" s="115">
        <f t="shared" si="0"/>
        <v>2</v>
      </c>
      <c r="T32" s="116"/>
      <c r="U32" s="116"/>
      <c r="V32" s="116"/>
      <c r="W32" s="116"/>
      <c r="X32" s="116">
        <v>29</v>
      </c>
      <c r="Y32" s="116">
        <v>17</v>
      </c>
      <c r="Z32" s="116"/>
      <c r="AA32" s="116"/>
      <c r="AB32" s="116">
        <v>31</v>
      </c>
      <c r="AC32" s="116">
        <v>16</v>
      </c>
      <c r="AD32" s="117">
        <f t="shared" si="1"/>
        <v>60</v>
      </c>
      <c r="AE32" s="117">
        <f t="shared" si="1"/>
        <v>33</v>
      </c>
      <c r="AF32" s="118">
        <v>4</v>
      </c>
      <c r="AG32" s="118">
        <v>4</v>
      </c>
      <c r="AH32" s="118">
        <v>27</v>
      </c>
      <c r="AI32" s="119">
        <v>13</v>
      </c>
      <c r="AJ32" s="118">
        <v>23</v>
      </c>
      <c r="AK32" s="118">
        <v>12</v>
      </c>
      <c r="AL32" s="118">
        <v>6</v>
      </c>
      <c r="AM32" s="118">
        <v>4</v>
      </c>
      <c r="AN32" s="120">
        <f t="shared" si="2"/>
        <v>60</v>
      </c>
      <c r="AO32" s="120">
        <f t="shared" si="2"/>
        <v>33</v>
      </c>
      <c r="AP32" s="121"/>
      <c r="AQ32" s="121"/>
      <c r="AR32" s="121"/>
      <c r="AS32" s="121">
        <v>2</v>
      </c>
      <c r="AT32" s="122">
        <f t="shared" si="3"/>
        <v>2</v>
      </c>
      <c r="AU32" s="123"/>
      <c r="AV32" s="124"/>
      <c r="AW32" s="124"/>
      <c r="AX32" s="124">
        <v>2</v>
      </c>
      <c r="AY32" s="124"/>
      <c r="AZ32" s="124"/>
      <c r="BA32" s="124"/>
      <c r="BB32" s="124"/>
      <c r="BC32" s="124"/>
      <c r="BD32" s="124"/>
      <c r="BE32" s="125">
        <f t="shared" si="5"/>
        <v>2</v>
      </c>
      <c r="BF32" s="89" t="str">
        <f t="shared" si="4"/>
        <v>Mire</v>
      </c>
      <c r="BG32" s="89" t="str">
        <f t="shared" si="4"/>
        <v>Mire</v>
      </c>
      <c r="BH32" s="89" t="str">
        <f t="shared" si="6"/>
        <v>Mire</v>
      </c>
      <c r="BI32" s="126"/>
    </row>
    <row r="33" spans="1:61" ht="13.5" customHeight="1">
      <c r="A33" s="77" t="s">
        <v>348</v>
      </c>
      <c r="B33" s="77" t="s">
        <v>78</v>
      </c>
      <c r="C33" s="77" t="s">
        <v>78</v>
      </c>
      <c r="D33" s="77" t="s">
        <v>570</v>
      </c>
      <c r="E33" s="77" t="s">
        <v>570</v>
      </c>
      <c r="F33" s="77" t="s">
        <v>608</v>
      </c>
      <c r="G33" s="77" t="s">
        <v>609</v>
      </c>
      <c r="H33" s="77" t="s">
        <v>797</v>
      </c>
      <c r="I33" s="39">
        <v>30</v>
      </c>
      <c r="J33" s="77" t="s">
        <v>795</v>
      </c>
      <c r="K33" s="77" t="s">
        <v>798</v>
      </c>
      <c r="L33" s="77" t="s">
        <v>570</v>
      </c>
      <c r="M33" s="114"/>
      <c r="N33" s="114"/>
      <c r="O33" s="114"/>
      <c r="P33" s="114"/>
      <c r="Q33" s="114">
        <v>1</v>
      </c>
      <c r="R33" s="114"/>
      <c r="S33" s="115">
        <f t="shared" si="0"/>
        <v>1</v>
      </c>
      <c r="T33" s="116"/>
      <c r="U33" s="116"/>
      <c r="V33" s="116"/>
      <c r="W33" s="116"/>
      <c r="X33" s="116"/>
      <c r="Y33" s="116"/>
      <c r="Z33" s="116"/>
      <c r="AA33" s="116"/>
      <c r="AB33" s="116">
        <v>31</v>
      </c>
      <c r="AC33" s="116">
        <v>17</v>
      </c>
      <c r="AD33" s="117">
        <f t="shared" si="1"/>
        <v>31</v>
      </c>
      <c r="AE33" s="117">
        <f t="shared" si="1"/>
        <v>17</v>
      </c>
      <c r="AF33" s="118">
        <v>2</v>
      </c>
      <c r="AG33" s="118">
        <v>2</v>
      </c>
      <c r="AH33" s="118">
        <v>13</v>
      </c>
      <c r="AI33" s="119">
        <v>6</v>
      </c>
      <c r="AJ33" s="118">
        <v>13</v>
      </c>
      <c r="AK33" s="118">
        <v>7</v>
      </c>
      <c r="AL33" s="118">
        <v>3</v>
      </c>
      <c r="AM33" s="118">
        <v>2</v>
      </c>
      <c r="AN33" s="120">
        <f t="shared" si="2"/>
        <v>31</v>
      </c>
      <c r="AO33" s="120">
        <f t="shared" si="2"/>
        <v>17</v>
      </c>
      <c r="AP33" s="121"/>
      <c r="AQ33" s="121"/>
      <c r="AR33" s="121"/>
      <c r="AS33" s="121">
        <v>1</v>
      </c>
      <c r="AT33" s="122">
        <f t="shared" si="3"/>
        <v>1</v>
      </c>
      <c r="AU33" s="123"/>
      <c r="AV33" s="124"/>
      <c r="AW33" s="124"/>
      <c r="AX33" s="124"/>
      <c r="AY33" s="124"/>
      <c r="AZ33" s="124">
        <v>1</v>
      </c>
      <c r="BA33" s="124"/>
      <c r="BB33" s="124"/>
      <c r="BC33" s="124"/>
      <c r="BD33" s="124"/>
      <c r="BE33" s="125">
        <f t="shared" si="5"/>
        <v>1</v>
      </c>
      <c r="BF33" s="89" t="str">
        <f t="shared" si="4"/>
        <v>Mire</v>
      </c>
      <c r="BG33" s="89" t="str">
        <f t="shared" si="4"/>
        <v>Mire</v>
      </c>
      <c r="BH33" s="89" t="str">
        <f t="shared" si="6"/>
        <v>Mire</v>
      </c>
      <c r="BI33" s="126"/>
    </row>
    <row r="34" spans="1:61" ht="13.5" customHeight="1">
      <c r="A34" s="77" t="s">
        <v>260</v>
      </c>
      <c r="B34" s="77" t="s">
        <v>78</v>
      </c>
      <c r="C34" s="77" t="s">
        <v>78</v>
      </c>
      <c r="D34" s="77" t="s">
        <v>473</v>
      </c>
      <c r="E34" s="77" t="s">
        <v>477</v>
      </c>
      <c r="F34" s="77" t="s">
        <v>608</v>
      </c>
      <c r="G34" s="77" t="s">
        <v>609</v>
      </c>
      <c r="H34" s="77" t="s">
        <v>797</v>
      </c>
      <c r="I34" s="39">
        <v>25</v>
      </c>
      <c r="J34" s="77" t="s">
        <v>795</v>
      </c>
      <c r="K34" s="77" t="s">
        <v>798</v>
      </c>
      <c r="L34" s="77" t="s">
        <v>477</v>
      </c>
      <c r="M34" s="114"/>
      <c r="N34" s="114"/>
      <c r="O34" s="114"/>
      <c r="P34" s="114"/>
      <c r="Q34" s="114">
        <v>1</v>
      </c>
      <c r="R34" s="114">
        <v>123</v>
      </c>
      <c r="S34" s="115">
        <f t="shared" si="0"/>
        <v>1</v>
      </c>
      <c r="T34" s="116"/>
      <c r="U34" s="116"/>
      <c r="V34" s="116"/>
      <c r="W34" s="116"/>
      <c r="X34" s="116"/>
      <c r="Y34" s="116"/>
      <c r="Z34" s="116"/>
      <c r="AA34" s="116"/>
      <c r="AB34" s="116">
        <v>20</v>
      </c>
      <c r="AC34" s="116">
        <v>9</v>
      </c>
      <c r="AD34" s="117">
        <f t="shared" si="1"/>
        <v>20</v>
      </c>
      <c r="AE34" s="117">
        <f t="shared" si="1"/>
        <v>9</v>
      </c>
      <c r="AF34" s="118">
        <v>1</v>
      </c>
      <c r="AG34" s="118">
        <v>1</v>
      </c>
      <c r="AH34" s="118">
        <v>7</v>
      </c>
      <c r="AI34" s="119">
        <v>3</v>
      </c>
      <c r="AJ34" s="118">
        <v>12</v>
      </c>
      <c r="AK34" s="118">
        <v>5</v>
      </c>
      <c r="AL34" s="118"/>
      <c r="AM34" s="118"/>
      <c r="AN34" s="120">
        <f t="shared" si="2"/>
        <v>20</v>
      </c>
      <c r="AO34" s="120">
        <f t="shared" si="2"/>
        <v>9</v>
      </c>
      <c r="AP34" s="121"/>
      <c r="AQ34" s="121"/>
      <c r="AR34" s="121"/>
      <c r="AS34" s="121">
        <v>1</v>
      </c>
      <c r="AT34" s="122">
        <f t="shared" si="3"/>
        <v>1</v>
      </c>
      <c r="AU34" s="123"/>
      <c r="AV34" s="124"/>
      <c r="AW34" s="124"/>
      <c r="AX34" s="124"/>
      <c r="AY34" s="124"/>
      <c r="AZ34" s="124">
        <v>1</v>
      </c>
      <c r="BA34" s="124"/>
      <c r="BB34" s="124"/>
      <c r="BC34" s="124"/>
      <c r="BD34" s="124"/>
      <c r="BE34" s="125">
        <f t="shared" si="5"/>
        <v>1</v>
      </c>
      <c r="BF34" s="89" t="str">
        <f t="shared" si="4"/>
        <v>Mire</v>
      </c>
      <c r="BG34" s="89" t="str">
        <f t="shared" si="4"/>
        <v>Mire</v>
      </c>
      <c r="BH34" s="89" t="str">
        <f t="shared" si="6"/>
        <v>Mire</v>
      </c>
      <c r="BI34" s="126"/>
    </row>
    <row r="35" spans="1:61" ht="13.5" customHeight="1">
      <c r="A35" s="77" t="s">
        <v>776</v>
      </c>
      <c r="B35" s="77" t="s">
        <v>78</v>
      </c>
      <c r="C35" s="77" t="s">
        <v>78</v>
      </c>
      <c r="D35" s="77" t="s">
        <v>78</v>
      </c>
      <c r="E35" s="77" t="s">
        <v>78</v>
      </c>
      <c r="F35" s="77" t="s">
        <v>596</v>
      </c>
      <c r="G35" s="77" t="s">
        <v>597</v>
      </c>
      <c r="H35" s="77" t="s">
        <v>797</v>
      </c>
      <c r="I35" s="39">
        <v>25</v>
      </c>
      <c r="J35" s="77" t="s">
        <v>795</v>
      </c>
      <c r="K35" s="77" t="s">
        <v>798</v>
      </c>
      <c r="L35" s="77"/>
      <c r="M35" s="114"/>
      <c r="N35" s="114"/>
      <c r="O35" s="114"/>
      <c r="P35" s="114">
        <v>1</v>
      </c>
      <c r="Q35" s="114"/>
      <c r="R35" s="114"/>
      <c r="S35" s="115">
        <f t="shared" si="0"/>
        <v>1</v>
      </c>
      <c r="T35" s="116"/>
      <c r="U35" s="116"/>
      <c r="V35" s="116"/>
      <c r="W35" s="116"/>
      <c r="X35" s="116"/>
      <c r="Y35" s="116"/>
      <c r="Z35" s="116">
        <v>28</v>
      </c>
      <c r="AA35" s="116">
        <v>8</v>
      </c>
      <c r="AB35" s="116"/>
      <c r="AC35" s="116"/>
      <c r="AD35" s="117">
        <f t="shared" si="1"/>
        <v>28</v>
      </c>
      <c r="AE35" s="117">
        <f t="shared" si="1"/>
        <v>8</v>
      </c>
      <c r="AF35" s="118"/>
      <c r="AG35" s="118"/>
      <c r="AH35" s="118"/>
      <c r="AI35" s="119"/>
      <c r="AJ35" s="118">
        <v>25</v>
      </c>
      <c r="AK35" s="118">
        <v>8</v>
      </c>
      <c r="AL35" s="118">
        <v>3</v>
      </c>
      <c r="AM35" s="118">
        <v>0</v>
      </c>
      <c r="AN35" s="120">
        <f t="shared" si="2"/>
        <v>28</v>
      </c>
      <c r="AO35" s="120">
        <f t="shared" si="2"/>
        <v>8</v>
      </c>
      <c r="AP35" s="121"/>
      <c r="AQ35" s="121"/>
      <c r="AR35" s="121"/>
      <c r="AS35" s="121">
        <v>1</v>
      </c>
      <c r="AT35" s="122">
        <f t="shared" si="3"/>
        <v>1</v>
      </c>
      <c r="AU35" s="123"/>
      <c r="AV35" s="124"/>
      <c r="AW35" s="124"/>
      <c r="AX35" s="124"/>
      <c r="AY35" s="124">
        <v>1</v>
      </c>
      <c r="AZ35" s="124"/>
      <c r="BA35" s="124"/>
      <c r="BB35" s="124"/>
      <c r="BC35" s="124"/>
      <c r="BD35" s="124"/>
      <c r="BE35" s="125">
        <f t="shared" si="5"/>
        <v>1</v>
      </c>
      <c r="BF35" s="89" t="str">
        <f t="shared" si="4"/>
        <v>Mire</v>
      </c>
      <c r="BG35" s="89" t="str">
        <f t="shared" si="4"/>
        <v>Mire</v>
      </c>
      <c r="BH35" s="89" t="str">
        <f t="shared" si="6"/>
        <v>Mire</v>
      </c>
      <c r="BI35" s="126"/>
    </row>
    <row r="36" spans="1:61" ht="13.5" customHeight="1">
      <c r="A36" s="77" t="s">
        <v>777</v>
      </c>
      <c r="B36" s="77" t="s">
        <v>78</v>
      </c>
      <c r="C36" s="77" t="s">
        <v>78</v>
      </c>
      <c r="D36" s="77" t="s">
        <v>78</v>
      </c>
      <c r="E36" s="77" t="s">
        <v>78</v>
      </c>
      <c r="F36" s="77" t="s">
        <v>596</v>
      </c>
      <c r="G36" s="77" t="s">
        <v>597</v>
      </c>
      <c r="H36" s="77" t="s">
        <v>794</v>
      </c>
      <c r="I36" s="39">
        <v>100</v>
      </c>
      <c r="J36" s="77" t="s">
        <v>795</v>
      </c>
      <c r="K36" s="77" t="s">
        <v>796</v>
      </c>
      <c r="L36" s="77"/>
      <c r="M36" s="114">
        <v>1</v>
      </c>
      <c r="N36" s="114">
        <v>1</v>
      </c>
      <c r="O36" s="114">
        <v>1</v>
      </c>
      <c r="P36" s="114"/>
      <c r="Q36" s="114">
        <v>1</v>
      </c>
      <c r="R36" s="114">
        <v>123</v>
      </c>
      <c r="S36" s="115">
        <f t="shared" si="0"/>
        <v>4</v>
      </c>
      <c r="T36" s="116">
        <v>39</v>
      </c>
      <c r="U36" s="116">
        <v>16</v>
      </c>
      <c r="V36" s="116">
        <v>40</v>
      </c>
      <c r="W36" s="116">
        <v>20</v>
      </c>
      <c r="X36" s="116">
        <v>39</v>
      </c>
      <c r="Y36" s="116">
        <v>20</v>
      </c>
      <c r="Z36" s="116"/>
      <c r="AA36" s="116"/>
      <c r="AB36" s="116">
        <v>38</v>
      </c>
      <c r="AC36" s="116">
        <v>19</v>
      </c>
      <c r="AD36" s="117">
        <f t="shared" si="1"/>
        <v>156</v>
      </c>
      <c r="AE36" s="117">
        <f t="shared" si="1"/>
        <v>75</v>
      </c>
      <c r="AF36" s="118">
        <v>45</v>
      </c>
      <c r="AG36" s="118">
        <v>19</v>
      </c>
      <c r="AH36" s="118">
        <v>49</v>
      </c>
      <c r="AI36" s="119">
        <v>24</v>
      </c>
      <c r="AJ36" s="118">
        <v>62</v>
      </c>
      <c r="AK36" s="118">
        <v>32</v>
      </c>
      <c r="AL36" s="118"/>
      <c r="AM36" s="118"/>
      <c r="AN36" s="120">
        <f t="shared" si="2"/>
        <v>156</v>
      </c>
      <c r="AO36" s="120">
        <f t="shared" si="2"/>
        <v>75</v>
      </c>
      <c r="AP36" s="121"/>
      <c r="AQ36" s="121">
        <v>1</v>
      </c>
      <c r="AR36" s="121"/>
      <c r="AS36" s="121">
        <v>13</v>
      </c>
      <c r="AT36" s="122">
        <f t="shared" si="3"/>
        <v>14</v>
      </c>
      <c r="AU36" s="123">
        <v>5</v>
      </c>
      <c r="AV36" s="124"/>
      <c r="AW36" s="124"/>
      <c r="AX36" s="124">
        <v>4</v>
      </c>
      <c r="AY36" s="124">
        <v>4</v>
      </c>
      <c r="AZ36" s="124">
        <v>3</v>
      </c>
      <c r="BA36" s="124">
        <v>1</v>
      </c>
      <c r="BB36" s="124"/>
      <c r="BC36" s="124">
        <v>2</v>
      </c>
      <c r="BD36" s="124"/>
      <c r="BE36" s="125">
        <f t="shared" si="5"/>
        <v>14</v>
      </c>
      <c r="BF36" s="89" t="str">
        <f t="shared" si="4"/>
        <v>Mire</v>
      </c>
      <c r="BG36" s="89" t="str">
        <f t="shared" si="4"/>
        <v>Mire</v>
      </c>
      <c r="BH36" s="89" t="str">
        <f t="shared" si="6"/>
        <v>Mire</v>
      </c>
      <c r="BI36" s="126"/>
    </row>
    <row r="37" spans="1:61" ht="13.5" customHeight="1">
      <c r="A37" s="77" t="s">
        <v>778</v>
      </c>
      <c r="B37" s="77" t="s">
        <v>78</v>
      </c>
      <c r="C37" s="77" t="s">
        <v>78</v>
      </c>
      <c r="D37" s="77" t="s">
        <v>78</v>
      </c>
      <c r="E37" s="77" t="s">
        <v>78</v>
      </c>
      <c r="F37" s="77" t="s">
        <v>596</v>
      </c>
      <c r="G37" s="77" t="s">
        <v>597</v>
      </c>
      <c r="H37" s="77" t="s">
        <v>797</v>
      </c>
      <c r="I37" s="39">
        <v>75</v>
      </c>
      <c r="J37" s="77" t="s">
        <v>795</v>
      </c>
      <c r="K37" s="77" t="s">
        <v>798</v>
      </c>
      <c r="L37" s="77"/>
      <c r="M37" s="114">
        <v>1</v>
      </c>
      <c r="N37" s="114"/>
      <c r="O37" s="114">
        <v>1</v>
      </c>
      <c r="P37" s="114"/>
      <c r="Q37" s="114"/>
      <c r="R37" s="114"/>
      <c r="S37" s="115">
        <f t="shared" si="0"/>
        <v>2</v>
      </c>
      <c r="T37" s="116">
        <v>15</v>
      </c>
      <c r="U37" s="116">
        <v>6</v>
      </c>
      <c r="V37" s="116"/>
      <c r="W37" s="116"/>
      <c r="X37" s="116">
        <v>16</v>
      </c>
      <c r="Y37" s="116">
        <v>7</v>
      </c>
      <c r="Z37" s="116"/>
      <c r="AA37" s="116"/>
      <c r="AB37" s="116"/>
      <c r="AC37" s="116"/>
      <c r="AD37" s="117">
        <f t="shared" si="1"/>
        <v>31</v>
      </c>
      <c r="AE37" s="117">
        <f t="shared" si="1"/>
        <v>13</v>
      </c>
      <c r="AF37" s="118">
        <v>15</v>
      </c>
      <c r="AG37" s="118">
        <v>6</v>
      </c>
      <c r="AH37" s="118"/>
      <c r="AI37" s="119"/>
      <c r="AJ37" s="118">
        <v>14</v>
      </c>
      <c r="AK37" s="118">
        <v>7</v>
      </c>
      <c r="AL37" s="118">
        <v>2</v>
      </c>
      <c r="AM37" s="118">
        <v>0</v>
      </c>
      <c r="AN37" s="120">
        <f t="shared" si="2"/>
        <v>31</v>
      </c>
      <c r="AO37" s="120">
        <f t="shared" si="2"/>
        <v>13</v>
      </c>
      <c r="AP37" s="121"/>
      <c r="AQ37" s="121">
        <v>3</v>
      </c>
      <c r="AR37" s="121"/>
      <c r="AS37" s="121"/>
      <c r="AT37" s="122">
        <f t="shared" si="3"/>
        <v>3</v>
      </c>
      <c r="AU37" s="123">
        <v>1</v>
      </c>
      <c r="AV37" s="124"/>
      <c r="AW37" s="124"/>
      <c r="AX37" s="124"/>
      <c r="AY37" s="124"/>
      <c r="AZ37" s="124"/>
      <c r="BA37" s="124"/>
      <c r="BB37" s="124">
        <v>1</v>
      </c>
      <c r="BC37" s="124">
        <v>2</v>
      </c>
      <c r="BD37" s="124"/>
      <c r="BE37" s="125">
        <f t="shared" si="5"/>
        <v>3</v>
      </c>
      <c r="BF37" s="89" t="str">
        <f t="shared" si="4"/>
        <v>Mire</v>
      </c>
      <c r="BG37" s="89" t="str">
        <f t="shared" si="4"/>
        <v>Mire</v>
      </c>
      <c r="BH37" s="89" t="str">
        <f t="shared" si="6"/>
        <v>Mire</v>
      </c>
      <c r="BI37" s="126"/>
    </row>
    <row r="38" spans="1:61" ht="13.5" customHeight="1">
      <c r="A38" s="77" t="s">
        <v>779</v>
      </c>
      <c r="B38" s="77" t="s">
        <v>78</v>
      </c>
      <c r="C38" s="77" t="s">
        <v>78</v>
      </c>
      <c r="D38" s="77" t="s">
        <v>809</v>
      </c>
      <c r="E38" s="77" t="s">
        <v>810</v>
      </c>
      <c r="F38" s="77" t="s">
        <v>596</v>
      </c>
      <c r="G38" s="77" t="s">
        <v>609</v>
      </c>
      <c r="H38" s="77" t="s">
        <v>797</v>
      </c>
      <c r="I38" s="39">
        <v>25</v>
      </c>
      <c r="J38" s="77" t="s">
        <v>795</v>
      </c>
      <c r="K38" s="77" t="s">
        <v>798</v>
      </c>
      <c r="L38" s="77" t="s">
        <v>811</v>
      </c>
      <c r="M38" s="114"/>
      <c r="N38" s="114"/>
      <c r="O38" s="114"/>
      <c r="P38" s="114"/>
      <c r="Q38" s="114">
        <v>1</v>
      </c>
      <c r="R38" s="114">
        <v>123</v>
      </c>
      <c r="S38" s="115">
        <f t="shared" si="0"/>
        <v>1</v>
      </c>
      <c r="T38" s="116"/>
      <c r="U38" s="116"/>
      <c r="V38" s="116"/>
      <c r="W38" s="116"/>
      <c r="X38" s="116"/>
      <c r="Y38" s="116"/>
      <c r="Z38" s="116"/>
      <c r="AA38" s="116"/>
      <c r="AB38" s="116">
        <v>30</v>
      </c>
      <c r="AC38" s="116">
        <v>18</v>
      </c>
      <c r="AD38" s="117">
        <f t="shared" si="1"/>
        <v>30</v>
      </c>
      <c r="AE38" s="117">
        <f t="shared" si="1"/>
        <v>18</v>
      </c>
      <c r="AF38" s="118">
        <v>4</v>
      </c>
      <c r="AG38" s="118">
        <v>2</v>
      </c>
      <c r="AH38" s="118">
        <v>12</v>
      </c>
      <c r="AI38" s="119">
        <v>6</v>
      </c>
      <c r="AJ38" s="118">
        <v>14</v>
      </c>
      <c r="AK38" s="118">
        <v>10</v>
      </c>
      <c r="AL38" s="118"/>
      <c r="AM38" s="118"/>
      <c r="AN38" s="120">
        <f t="shared" si="2"/>
        <v>30</v>
      </c>
      <c r="AO38" s="120">
        <f t="shared" si="2"/>
        <v>18</v>
      </c>
      <c r="AP38" s="121"/>
      <c r="AQ38" s="121"/>
      <c r="AR38" s="121"/>
      <c r="AS38" s="121">
        <v>1</v>
      </c>
      <c r="AT38" s="122">
        <f t="shared" si="3"/>
        <v>1</v>
      </c>
      <c r="AU38" s="123"/>
      <c r="AV38" s="124"/>
      <c r="AW38" s="124"/>
      <c r="AX38" s="124">
        <v>1</v>
      </c>
      <c r="AY38" s="124"/>
      <c r="AZ38" s="124"/>
      <c r="BA38" s="124"/>
      <c r="BB38" s="124"/>
      <c r="BC38" s="124"/>
      <c r="BD38" s="124"/>
      <c r="BE38" s="125">
        <f t="shared" si="5"/>
        <v>1</v>
      </c>
      <c r="BF38" s="89" t="str">
        <f t="shared" si="4"/>
        <v>Mire</v>
      </c>
      <c r="BG38" s="89" t="str">
        <f t="shared" si="4"/>
        <v>Mire</v>
      </c>
      <c r="BH38" s="89" t="str">
        <f t="shared" si="6"/>
        <v>Mire</v>
      </c>
      <c r="BI38" s="126"/>
    </row>
    <row r="39" spans="1:61" ht="13.5" customHeight="1">
      <c r="A39" s="77" t="s">
        <v>780</v>
      </c>
      <c r="B39" s="77" t="s">
        <v>78</v>
      </c>
      <c r="C39" s="77" t="s">
        <v>78</v>
      </c>
      <c r="D39" s="77" t="s">
        <v>548</v>
      </c>
      <c r="E39" s="77" t="s">
        <v>812</v>
      </c>
      <c r="F39" s="77" t="s">
        <v>608</v>
      </c>
      <c r="G39" s="77" t="s">
        <v>609</v>
      </c>
      <c r="H39" s="77" t="s">
        <v>797</v>
      </c>
      <c r="I39" s="39">
        <v>20</v>
      </c>
      <c r="J39" s="77" t="s">
        <v>795</v>
      </c>
      <c r="K39" s="77" t="s">
        <v>798</v>
      </c>
      <c r="L39" s="77" t="s">
        <v>553</v>
      </c>
      <c r="M39" s="114"/>
      <c r="N39" s="114"/>
      <c r="O39" s="114"/>
      <c r="P39" s="114"/>
      <c r="Q39" s="114">
        <v>1</v>
      </c>
      <c r="R39" s="114">
        <v>23</v>
      </c>
      <c r="S39" s="115">
        <f t="shared" si="0"/>
        <v>1</v>
      </c>
      <c r="T39" s="116"/>
      <c r="U39" s="116"/>
      <c r="V39" s="116"/>
      <c r="W39" s="116"/>
      <c r="X39" s="116"/>
      <c r="Y39" s="116"/>
      <c r="Z39" s="116"/>
      <c r="AA39" s="116"/>
      <c r="AB39" s="116">
        <v>15</v>
      </c>
      <c r="AC39" s="116">
        <v>7</v>
      </c>
      <c r="AD39" s="117">
        <f t="shared" si="1"/>
        <v>15</v>
      </c>
      <c r="AE39" s="117">
        <f t="shared" si="1"/>
        <v>7</v>
      </c>
      <c r="AF39" s="118"/>
      <c r="AG39" s="118"/>
      <c r="AH39" s="118">
        <v>7</v>
      </c>
      <c r="AI39" s="119">
        <v>3</v>
      </c>
      <c r="AJ39" s="118">
        <v>8</v>
      </c>
      <c r="AK39" s="118">
        <v>4</v>
      </c>
      <c r="AL39" s="118"/>
      <c r="AM39" s="118"/>
      <c r="AN39" s="120">
        <f t="shared" si="2"/>
        <v>15</v>
      </c>
      <c r="AO39" s="120">
        <f t="shared" si="2"/>
        <v>7</v>
      </c>
      <c r="AP39" s="121">
        <v>1</v>
      </c>
      <c r="AQ39" s="121"/>
      <c r="AR39" s="121"/>
      <c r="AS39" s="121"/>
      <c r="AT39" s="122">
        <f t="shared" si="3"/>
        <v>1</v>
      </c>
      <c r="AU39" s="123"/>
      <c r="AV39" s="124"/>
      <c r="AW39" s="124"/>
      <c r="AX39" s="124"/>
      <c r="AY39" s="124">
        <v>1</v>
      </c>
      <c r="AZ39" s="124"/>
      <c r="BA39" s="124"/>
      <c r="BB39" s="124"/>
      <c r="BC39" s="124"/>
      <c r="BD39" s="124"/>
      <c r="BE39" s="125">
        <f t="shared" si="5"/>
        <v>1</v>
      </c>
      <c r="BF39" s="89" t="str">
        <f t="shared" si="4"/>
        <v>Mire</v>
      </c>
      <c r="BG39" s="89" t="str">
        <f t="shared" si="4"/>
        <v>Mire</v>
      </c>
      <c r="BH39" s="89" t="str">
        <f t="shared" si="6"/>
        <v>Mire</v>
      </c>
      <c r="BI39" s="126"/>
    </row>
    <row r="40" spans="1:61" ht="13.5" customHeight="1">
      <c r="A40" s="77" t="s">
        <v>327</v>
      </c>
      <c r="B40" s="77" t="s">
        <v>78</v>
      </c>
      <c r="C40" s="77" t="s">
        <v>78</v>
      </c>
      <c r="D40" s="77" t="s">
        <v>548</v>
      </c>
      <c r="E40" s="77" t="s">
        <v>550</v>
      </c>
      <c r="F40" s="77" t="s">
        <v>608</v>
      </c>
      <c r="G40" s="77" t="s">
        <v>609</v>
      </c>
      <c r="H40" s="77" t="s">
        <v>797</v>
      </c>
      <c r="I40" s="39">
        <v>25</v>
      </c>
      <c r="J40" s="77" t="s">
        <v>795</v>
      </c>
      <c r="K40" s="77" t="s">
        <v>798</v>
      </c>
      <c r="L40" s="77" t="s">
        <v>550</v>
      </c>
      <c r="M40" s="114"/>
      <c r="N40" s="114"/>
      <c r="O40" s="114"/>
      <c r="P40" s="114">
        <v>1</v>
      </c>
      <c r="Q40" s="114"/>
      <c r="R40" s="114"/>
      <c r="S40" s="115">
        <f t="shared" si="0"/>
        <v>1</v>
      </c>
      <c r="T40" s="116"/>
      <c r="U40" s="116"/>
      <c r="V40" s="116"/>
      <c r="W40" s="116"/>
      <c r="X40" s="116"/>
      <c r="Y40" s="116"/>
      <c r="Z40" s="116">
        <v>27</v>
      </c>
      <c r="AA40" s="116">
        <v>8</v>
      </c>
      <c r="AB40" s="116"/>
      <c r="AC40" s="116"/>
      <c r="AD40" s="117">
        <f t="shared" si="1"/>
        <v>27</v>
      </c>
      <c r="AE40" s="117">
        <f t="shared" si="1"/>
        <v>8</v>
      </c>
      <c r="AF40" s="118"/>
      <c r="AG40" s="118"/>
      <c r="AH40" s="118"/>
      <c r="AI40" s="119"/>
      <c r="AJ40" s="118">
        <v>27</v>
      </c>
      <c r="AK40" s="118">
        <v>8</v>
      </c>
      <c r="AL40" s="118"/>
      <c r="AM40" s="118"/>
      <c r="AN40" s="120">
        <f t="shared" si="2"/>
        <v>27</v>
      </c>
      <c r="AO40" s="120">
        <f t="shared" si="2"/>
        <v>8</v>
      </c>
      <c r="AP40" s="121"/>
      <c r="AQ40" s="121"/>
      <c r="AR40" s="121"/>
      <c r="AS40" s="121">
        <v>1</v>
      </c>
      <c r="AT40" s="122">
        <f t="shared" si="3"/>
        <v>1</v>
      </c>
      <c r="AU40" s="123"/>
      <c r="AV40" s="124"/>
      <c r="AW40" s="124"/>
      <c r="AX40" s="124">
        <v>1</v>
      </c>
      <c r="AY40" s="124"/>
      <c r="AZ40" s="124"/>
      <c r="BA40" s="124"/>
      <c r="BB40" s="124"/>
      <c r="BC40" s="124"/>
      <c r="BD40" s="124"/>
      <c r="BE40" s="125">
        <f t="shared" si="5"/>
        <v>1</v>
      </c>
      <c r="BF40" s="89" t="str">
        <f t="shared" si="4"/>
        <v>Mire</v>
      </c>
      <c r="BG40" s="89" t="str">
        <f t="shared" si="4"/>
        <v>Mire</v>
      </c>
      <c r="BH40" s="89" t="str">
        <f t="shared" si="6"/>
        <v>Mire</v>
      </c>
      <c r="BI40" s="126"/>
    </row>
    <row r="41" spans="1:61" ht="13.5" customHeight="1">
      <c r="A41" s="77" t="s">
        <v>307</v>
      </c>
      <c r="B41" s="77" t="s">
        <v>78</v>
      </c>
      <c r="C41" s="77" t="s">
        <v>78</v>
      </c>
      <c r="D41" s="77" t="s">
        <v>526</v>
      </c>
      <c r="E41" s="77" t="s">
        <v>528</v>
      </c>
      <c r="F41" s="77" t="s">
        <v>608</v>
      </c>
      <c r="G41" s="77" t="s">
        <v>609</v>
      </c>
      <c r="H41" s="77" t="s">
        <v>797</v>
      </c>
      <c r="I41" s="39">
        <v>20</v>
      </c>
      <c r="J41" s="77" t="s">
        <v>795</v>
      </c>
      <c r="K41" s="77" t="s">
        <v>798</v>
      </c>
      <c r="L41" s="77" t="s">
        <v>528</v>
      </c>
      <c r="M41" s="114"/>
      <c r="N41" s="114"/>
      <c r="O41" s="114"/>
      <c r="P41" s="114"/>
      <c r="Q41" s="114">
        <v>1</v>
      </c>
      <c r="R41" s="114">
        <v>123</v>
      </c>
      <c r="S41" s="115">
        <f t="shared" si="0"/>
        <v>1</v>
      </c>
      <c r="T41" s="116"/>
      <c r="U41" s="116"/>
      <c r="V41" s="116"/>
      <c r="W41" s="116"/>
      <c r="X41" s="116"/>
      <c r="Y41" s="116"/>
      <c r="Z41" s="116"/>
      <c r="AA41" s="116"/>
      <c r="AB41" s="116">
        <v>20</v>
      </c>
      <c r="AC41" s="116">
        <v>8</v>
      </c>
      <c r="AD41" s="117">
        <f t="shared" si="1"/>
        <v>20</v>
      </c>
      <c r="AE41" s="117">
        <f t="shared" si="1"/>
        <v>8</v>
      </c>
      <c r="AF41" s="118">
        <v>4</v>
      </c>
      <c r="AG41" s="118">
        <v>2</v>
      </c>
      <c r="AH41" s="118">
        <v>4</v>
      </c>
      <c r="AI41" s="119">
        <v>1</v>
      </c>
      <c r="AJ41" s="118">
        <v>10</v>
      </c>
      <c r="AK41" s="118">
        <v>4</v>
      </c>
      <c r="AL41" s="118">
        <v>2</v>
      </c>
      <c r="AM41" s="118">
        <v>1</v>
      </c>
      <c r="AN41" s="120">
        <f t="shared" si="2"/>
        <v>20</v>
      </c>
      <c r="AO41" s="120">
        <f t="shared" si="2"/>
        <v>8</v>
      </c>
      <c r="AP41" s="121"/>
      <c r="AQ41" s="121">
        <v>1</v>
      </c>
      <c r="AR41" s="121"/>
      <c r="AS41" s="121"/>
      <c r="AT41" s="122">
        <f t="shared" si="3"/>
        <v>1</v>
      </c>
      <c r="AU41" s="123"/>
      <c r="AV41" s="124"/>
      <c r="AW41" s="124"/>
      <c r="AX41" s="124"/>
      <c r="AY41" s="124"/>
      <c r="AZ41" s="124"/>
      <c r="BA41" s="124"/>
      <c r="BB41" s="124"/>
      <c r="BC41" s="124">
        <v>1</v>
      </c>
      <c r="BD41" s="124"/>
      <c r="BE41" s="125">
        <f t="shared" si="5"/>
        <v>1</v>
      </c>
      <c r="BF41" s="89" t="str">
        <f t="shared" si="4"/>
        <v>Mire</v>
      </c>
      <c r="BG41" s="89" t="str">
        <f t="shared" si="4"/>
        <v>Mire</v>
      </c>
      <c r="BH41" s="89" t="str">
        <f t="shared" si="6"/>
        <v>Mire</v>
      </c>
      <c r="BI41" s="126"/>
    </row>
    <row r="42" spans="1:61" ht="13.5" customHeight="1">
      <c r="A42" s="77" t="s">
        <v>781</v>
      </c>
      <c r="B42" s="77" t="s">
        <v>78</v>
      </c>
      <c r="C42" s="77" t="s">
        <v>78</v>
      </c>
      <c r="D42" s="77" t="s">
        <v>548</v>
      </c>
      <c r="E42" s="77" t="s">
        <v>548</v>
      </c>
      <c r="F42" s="77" t="s">
        <v>608</v>
      </c>
      <c r="G42" s="77" t="s">
        <v>609</v>
      </c>
      <c r="H42" s="77" t="s">
        <v>797</v>
      </c>
      <c r="I42" s="39">
        <v>25</v>
      </c>
      <c r="J42" s="77" t="s">
        <v>795</v>
      </c>
      <c r="K42" s="77" t="s">
        <v>798</v>
      </c>
      <c r="L42" s="77" t="s">
        <v>813</v>
      </c>
      <c r="M42" s="114"/>
      <c r="N42" s="114"/>
      <c r="O42" s="114"/>
      <c r="P42" s="114"/>
      <c r="Q42" s="114">
        <v>1</v>
      </c>
      <c r="R42" s="114">
        <v>123</v>
      </c>
      <c r="S42" s="115">
        <f t="shared" si="0"/>
        <v>1</v>
      </c>
      <c r="T42" s="116"/>
      <c r="U42" s="116"/>
      <c r="V42" s="116"/>
      <c r="W42" s="116"/>
      <c r="X42" s="116"/>
      <c r="Y42" s="116"/>
      <c r="Z42" s="116"/>
      <c r="AA42" s="116"/>
      <c r="AB42" s="116">
        <v>15</v>
      </c>
      <c r="AC42" s="116">
        <v>5</v>
      </c>
      <c r="AD42" s="117">
        <f t="shared" si="1"/>
        <v>15</v>
      </c>
      <c r="AE42" s="117">
        <f t="shared" si="1"/>
        <v>5</v>
      </c>
      <c r="AF42" s="118">
        <v>8</v>
      </c>
      <c r="AG42" s="118">
        <v>2</v>
      </c>
      <c r="AH42" s="118"/>
      <c r="AI42" s="119"/>
      <c r="AJ42" s="118">
        <v>3</v>
      </c>
      <c r="AK42" s="118">
        <v>1</v>
      </c>
      <c r="AL42" s="118">
        <v>4</v>
      </c>
      <c r="AM42" s="118">
        <v>2</v>
      </c>
      <c r="AN42" s="120">
        <f t="shared" si="2"/>
        <v>15</v>
      </c>
      <c r="AO42" s="120">
        <f t="shared" si="2"/>
        <v>5</v>
      </c>
      <c r="AP42" s="121"/>
      <c r="AQ42" s="121"/>
      <c r="AR42" s="121"/>
      <c r="AS42" s="121">
        <v>1</v>
      </c>
      <c r="AT42" s="122">
        <f t="shared" si="3"/>
        <v>1</v>
      </c>
      <c r="AU42" s="123"/>
      <c r="AV42" s="124"/>
      <c r="AW42" s="124"/>
      <c r="AX42" s="124"/>
      <c r="AY42" s="124"/>
      <c r="AZ42" s="124">
        <v>1</v>
      </c>
      <c r="BA42" s="124"/>
      <c r="BB42" s="124"/>
      <c r="BC42" s="124"/>
      <c r="BD42" s="124"/>
      <c r="BE42" s="125">
        <f t="shared" si="5"/>
        <v>1</v>
      </c>
      <c r="BF42" s="89" t="str">
        <f t="shared" si="4"/>
        <v>Mire</v>
      </c>
      <c r="BG42" s="89" t="str">
        <f t="shared" si="4"/>
        <v>Mire</v>
      </c>
      <c r="BH42" s="89" t="str">
        <f t="shared" si="6"/>
        <v>Mire</v>
      </c>
      <c r="BI42" s="126"/>
    </row>
    <row r="43" spans="1:61" ht="13.5" customHeight="1">
      <c r="A43" s="77" t="s">
        <v>1073</v>
      </c>
      <c r="B43" s="77" t="s">
        <v>78</v>
      </c>
      <c r="C43" s="77" t="s">
        <v>78</v>
      </c>
      <c r="D43" s="77" t="s">
        <v>78</v>
      </c>
      <c r="E43" s="77" t="s">
        <v>78</v>
      </c>
      <c r="F43" s="77" t="s">
        <v>596</v>
      </c>
      <c r="G43" s="77" t="s">
        <v>597</v>
      </c>
      <c r="H43" s="77" t="s">
        <v>794</v>
      </c>
      <c r="I43" s="39">
        <v>50</v>
      </c>
      <c r="J43" s="77" t="s">
        <v>804</v>
      </c>
      <c r="K43" s="77" t="s">
        <v>796</v>
      </c>
      <c r="L43" s="77"/>
      <c r="M43" s="114"/>
      <c r="N43" s="114">
        <v>1</v>
      </c>
      <c r="O43" s="114">
        <v>1</v>
      </c>
      <c r="P43" s="114"/>
      <c r="Q43" s="114"/>
      <c r="R43" s="114"/>
      <c r="S43" s="115">
        <f t="shared" si="0"/>
        <v>2</v>
      </c>
      <c r="T43" s="116"/>
      <c r="U43" s="116"/>
      <c r="V43" s="116">
        <v>21</v>
      </c>
      <c r="W43" s="116">
        <v>11</v>
      </c>
      <c r="X43" s="116">
        <v>22</v>
      </c>
      <c r="Y43" s="116">
        <v>11</v>
      </c>
      <c r="Z43" s="116"/>
      <c r="AA43" s="116"/>
      <c r="AB43" s="116"/>
      <c r="AC43" s="116"/>
      <c r="AD43" s="117">
        <f t="shared" si="1"/>
        <v>43</v>
      </c>
      <c r="AE43" s="117">
        <f t="shared" si="1"/>
        <v>22</v>
      </c>
      <c r="AF43" s="118"/>
      <c r="AG43" s="118"/>
      <c r="AH43" s="118">
        <v>18</v>
      </c>
      <c r="AI43" s="119">
        <v>10</v>
      </c>
      <c r="AJ43" s="118">
        <v>9</v>
      </c>
      <c r="AK43" s="118">
        <v>7</v>
      </c>
      <c r="AL43" s="118">
        <v>16</v>
      </c>
      <c r="AM43" s="118">
        <v>5</v>
      </c>
      <c r="AN43" s="120">
        <f t="shared" si="2"/>
        <v>43</v>
      </c>
      <c r="AO43" s="120">
        <f t="shared" si="2"/>
        <v>22</v>
      </c>
      <c r="AP43" s="121"/>
      <c r="AQ43" s="121"/>
      <c r="AR43" s="121"/>
      <c r="AS43" s="121">
        <v>4</v>
      </c>
      <c r="AT43" s="122">
        <f t="shared" si="3"/>
        <v>4</v>
      </c>
      <c r="AU43" s="123"/>
      <c r="AV43" s="124">
        <v>1</v>
      </c>
      <c r="AW43" s="124"/>
      <c r="AX43" s="124"/>
      <c r="AY43" s="124"/>
      <c r="AZ43" s="124"/>
      <c r="BA43" s="124"/>
      <c r="BB43" s="124">
        <v>1</v>
      </c>
      <c r="BC43" s="124"/>
      <c r="BD43" s="124">
        <v>2</v>
      </c>
      <c r="BE43" s="125">
        <f t="shared" si="5"/>
        <v>4</v>
      </c>
      <c r="BF43" s="89" t="str">
        <f t="shared" si="4"/>
        <v>Mire</v>
      </c>
      <c r="BG43" s="89" t="str">
        <f t="shared" si="4"/>
        <v>Mire</v>
      </c>
      <c r="BH43" s="89" t="str">
        <f t="shared" si="6"/>
        <v>Mire</v>
      </c>
      <c r="BI43" s="126"/>
    </row>
    <row r="44" spans="1:61" ht="13.5" customHeight="1">
      <c r="A44" s="77" t="s">
        <v>782</v>
      </c>
      <c r="B44" s="77" t="s">
        <v>78</v>
      </c>
      <c r="C44" s="77" t="s">
        <v>78</v>
      </c>
      <c r="D44" s="77" t="s">
        <v>548</v>
      </c>
      <c r="E44" s="77" t="s">
        <v>556</v>
      </c>
      <c r="F44" s="77" t="s">
        <v>608</v>
      </c>
      <c r="G44" s="77" t="s">
        <v>609</v>
      </c>
      <c r="H44" s="77" t="s">
        <v>797</v>
      </c>
      <c r="I44" s="39">
        <v>30</v>
      </c>
      <c r="J44" s="77" t="s">
        <v>795</v>
      </c>
      <c r="K44" s="77" t="s">
        <v>798</v>
      </c>
      <c r="L44" s="77" t="s">
        <v>814</v>
      </c>
      <c r="M44" s="114"/>
      <c r="N44" s="114"/>
      <c r="O44" s="114"/>
      <c r="P44" s="114">
        <v>1</v>
      </c>
      <c r="Q44" s="114"/>
      <c r="R44" s="114"/>
      <c r="S44" s="115">
        <f t="shared" si="0"/>
        <v>1</v>
      </c>
      <c r="T44" s="116"/>
      <c r="U44" s="116"/>
      <c r="V44" s="116"/>
      <c r="W44" s="116"/>
      <c r="X44" s="116"/>
      <c r="Y44" s="116"/>
      <c r="Z44" s="116">
        <v>19</v>
      </c>
      <c r="AA44" s="116">
        <v>7</v>
      </c>
      <c r="AB44" s="116"/>
      <c r="AC44" s="116"/>
      <c r="AD44" s="117">
        <f t="shared" si="1"/>
        <v>19</v>
      </c>
      <c r="AE44" s="117">
        <f t="shared" si="1"/>
        <v>7</v>
      </c>
      <c r="AF44" s="118"/>
      <c r="AG44" s="118"/>
      <c r="AH44" s="118"/>
      <c r="AI44" s="119"/>
      <c r="AJ44" s="118">
        <v>19</v>
      </c>
      <c r="AK44" s="118">
        <v>7</v>
      </c>
      <c r="AL44" s="118"/>
      <c r="AM44" s="118"/>
      <c r="AN44" s="120">
        <f t="shared" si="2"/>
        <v>19</v>
      </c>
      <c r="AO44" s="120">
        <f t="shared" si="2"/>
        <v>7</v>
      </c>
      <c r="AP44" s="121"/>
      <c r="AQ44" s="121"/>
      <c r="AR44" s="121"/>
      <c r="AS44" s="121">
        <v>1</v>
      </c>
      <c r="AT44" s="122">
        <f t="shared" si="3"/>
        <v>1</v>
      </c>
      <c r="AU44" s="123"/>
      <c r="AV44" s="124"/>
      <c r="AW44" s="124"/>
      <c r="AX44" s="124"/>
      <c r="AY44" s="124"/>
      <c r="AZ44" s="124"/>
      <c r="BA44" s="124"/>
      <c r="BB44" s="124">
        <v>1</v>
      </c>
      <c r="BC44" s="124"/>
      <c r="BD44" s="124"/>
      <c r="BE44" s="125">
        <f t="shared" si="5"/>
        <v>1</v>
      </c>
      <c r="BF44" s="89" t="str">
        <f t="shared" si="4"/>
        <v>Mire</v>
      </c>
      <c r="BG44" s="89" t="str">
        <f t="shared" si="4"/>
        <v>Mire</v>
      </c>
      <c r="BH44" s="89" t="str">
        <f t="shared" si="6"/>
        <v>Mire</v>
      </c>
      <c r="BI44" s="126"/>
    </row>
    <row r="45" spans="1:61" ht="13.5" customHeight="1">
      <c r="A45" s="77" t="s">
        <v>783</v>
      </c>
      <c r="B45" s="77" t="s">
        <v>78</v>
      </c>
      <c r="C45" s="77" t="s">
        <v>78</v>
      </c>
      <c r="D45" s="77" t="s">
        <v>548</v>
      </c>
      <c r="E45" s="77" t="s">
        <v>556</v>
      </c>
      <c r="F45" s="77" t="s">
        <v>608</v>
      </c>
      <c r="G45" s="77" t="s">
        <v>609</v>
      </c>
      <c r="H45" s="77" t="s">
        <v>797</v>
      </c>
      <c r="I45" s="39">
        <v>30</v>
      </c>
      <c r="J45" s="77" t="s">
        <v>795</v>
      </c>
      <c r="K45" s="77" t="s">
        <v>798</v>
      </c>
      <c r="L45" s="77" t="s">
        <v>814</v>
      </c>
      <c r="M45" s="114"/>
      <c r="N45" s="114"/>
      <c r="O45" s="114"/>
      <c r="P45" s="114"/>
      <c r="Q45" s="114">
        <v>1</v>
      </c>
      <c r="R45" s="114">
        <v>12</v>
      </c>
      <c r="S45" s="115">
        <f t="shared" si="0"/>
        <v>1</v>
      </c>
      <c r="T45" s="116"/>
      <c r="U45" s="116"/>
      <c r="V45" s="116"/>
      <c r="W45" s="116"/>
      <c r="X45" s="116"/>
      <c r="Y45" s="116"/>
      <c r="Z45" s="116"/>
      <c r="AA45" s="116"/>
      <c r="AB45" s="116">
        <v>20</v>
      </c>
      <c r="AC45" s="116">
        <v>12</v>
      </c>
      <c r="AD45" s="117">
        <f t="shared" si="1"/>
        <v>20</v>
      </c>
      <c r="AE45" s="117">
        <f t="shared" si="1"/>
        <v>12</v>
      </c>
      <c r="AF45" s="118">
        <v>8</v>
      </c>
      <c r="AG45" s="118">
        <v>8</v>
      </c>
      <c r="AH45" s="118">
        <v>12</v>
      </c>
      <c r="AI45" s="119">
        <v>4</v>
      </c>
      <c r="AJ45" s="118"/>
      <c r="AK45" s="118"/>
      <c r="AL45" s="118"/>
      <c r="AM45" s="118"/>
      <c r="AN45" s="120">
        <f t="shared" si="2"/>
        <v>20</v>
      </c>
      <c r="AO45" s="120">
        <f t="shared" si="2"/>
        <v>12</v>
      </c>
      <c r="AP45" s="121"/>
      <c r="AQ45" s="121"/>
      <c r="AR45" s="121"/>
      <c r="AS45" s="121">
        <v>1</v>
      </c>
      <c r="AT45" s="122">
        <f t="shared" si="3"/>
        <v>1</v>
      </c>
      <c r="AU45" s="123"/>
      <c r="AV45" s="124"/>
      <c r="AW45" s="124"/>
      <c r="AX45" s="124"/>
      <c r="AY45" s="124">
        <v>1</v>
      </c>
      <c r="AZ45" s="124"/>
      <c r="BA45" s="124"/>
      <c r="BB45" s="124"/>
      <c r="BC45" s="124"/>
      <c r="BD45" s="124"/>
      <c r="BE45" s="125">
        <f t="shared" si="5"/>
        <v>1</v>
      </c>
      <c r="BF45" s="89" t="str">
        <f t="shared" si="4"/>
        <v>Mire</v>
      </c>
      <c r="BG45" s="89" t="str">
        <f t="shared" si="4"/>
        <v>Mire</v>
      </c>
      <c r="BH45" s="89" t="str">
        <f t="shared" si="6"/>
        <v>Mire</v>
      </c>
      <c r="BI45" s="126"/>
    </row>
    <row r="46" spans="1:61" ht="13.5" customHeight="1">
      <c r="A46" s="77" t="s">
        <v>277</v>
      </c>
      <c r="B46" s="77" t="s">
        <v>78</v>
      </c>
      <c r="C46" s="77" t="s">
        <v>78</v>
      </c>
      <c r="D46" s="77" t="s">
        <v>492</v>
      </c>
      <c r="E46" s="77" t="s">
        <v>492</v>
      </c>
      <c r="F46" s="77" t="s">
        <v>608</v>
      </c>
      <c r="G46" s="77" t="s">
        <v>609</v>
      </c>
      <c r="H46" s="77" t="s">
        <v>797</v>
      </c>
      <c r="I46" s="39">
        <v>20</v>
      </c>
      <c r="J46" s="77" t="s">
        <v>795</v>
      </c>
      <c r="K46" s="77" t="s">
        <v>798</v>
      </c>
      <c r="L46" s="77" t="s">
        <v>814</v>
      </c>
      <c r="M46" s="114"/>
      <c r="N46" s="114"/>
      <c r="O46" s="114"/>
      <c r="P46" s="114"/>
      <c r="Q46" s="114">
        <v>1</v>
      </c>
      <c r="R46" s="114">
        <v>123</v>
      </c>
      <c r="S46" s="115">
        <f t="shared" si="0"/>
        <v>1</v>
      </c>
      <c r="T46" s="116"/>
      <c r="U46" s="116"/>
      <c r="V46" s="116"/>
      <c r="W46" s="116"/>
      <c r="X46" s="116"/>
      <c r="Y46" s="116"/>
      <c r="Z46" s="116"/>
      <c r="AA46" s="116"/>
      <c r="AB46" s="116">
        <v>16</v>
      </c>
      <c r="AC46" s="116">
        <v>4</v>
      </c>
      <c r="AD46" s="117">
        <f t="shared" si="1"/>
        <v>16</v>
      </c>
      <c r="AE46" s="117">
        <f t="shared" si="1"/>
        <v>4</v>
      </c>
      <c r="AF46" s="118">
        <v>5</v>
      </c>
      <c r="AG46" s="118">
        <v>1</v>
      </c>
      <c r="AH46" s="118">
        <v>5</v>
      </c>
      <c r="AI46" s="119">
        <v>3</v>
      </c>
      <c r="AJ46" s="118">
        <v>6</v>
      </c>
      <c r="AK46" s="118">
        <v>0</v>
      </c>
      <c r="AL46" s="118"/>
      <c r="AM46" s="118"/>
      <c r="AN46" s="120">
        <f t="shared" si="2"/>
        <v>16</v>
      </c>
      <c r="AO46" s="120">
        <f t="shared" si="2"/>
        <v>4</v>
      </c>
      <c r="AP46" s="121"/>
      <c r="AQ46" s="121"/>
      <c r="AR46" s="121"/>
      <c r="AS46" s="121">
        <v>1</v>
      </c>
      <c r="AT46" s="122">
        <f t="shared" si="3"/>
        <v>1</v>
      </c>
      <c r="AU46" s="123"/>
      <c r="AV46" s="124"/>
      <c r="AW46" s="124"/>
      <c r="AX46" s="124"/>
      <c r="AY46" s="124">
        <v>1</v>
      </c>
      <c r="AZ46" s="124"/>
      <c r="BA46" s="124"/>
      <c r="BB46" s="124"/>
      <c r="BC46" s="124"/>
      <c r="BD46" s="124"/>
      <c r="BE46" s="125">
        <f t="shared" si="5"/>
        <v>1</v>
      </c>
      <c r="BF46" s="89" t="str">
        <f t="shared" si="4"/>
        <v>Mire</v>
      </c>
      <c r="BG46" s="89" t="str">
        <f t="shared" si="4"/>
        <v>Mire</v>
      </c>
      <c r="BH46" s="89" t="str">
        <f t="shared" si="6"/>
        <v>Mire</v>
      </c>
      <c r="BI46" s="126"/>
    </row>
    <row r="47" spans="1:61" ht="13.5" customHeight="1">
      <c r="A47" s="77" t="s">
        <v>784</v>
      </c>
      <c r="B47" s="77" t="s">
        <v>78</v>
      </c>
      <c r="C47" s="77" t="s">
        <v>78</v>
      </c>
      <c r="D47" s="77" t="s">
        <v>548</v>
      </c>
      <c r="E47" s="77" t="s">
        <v>558</v>
      </c>
      <c r="F47" s="77" t="s">
        <v>608</v>
      </c>
      <c r="G47" s="77" t="s">
        <v>609</v>
      </c>
      <c r="H47" s="77" t="s">
        <v>797</v>
      </c>
      <c r="I47" s="39">
        <v>20</v>
      </c>
      <c r="J47" s="77" t="s">
        <v>795</v>
      </c>
      <c r="K47" s="77" t="s">
        <v>798</v>
      </c>
      <c r="L47" s="77" t="s">
        <v>814</v>
      </c>
      <c r="M47" s="114"/>
      <c r="N47" s="114"/>
      <c r="O47" s="114"/>
      <c r="P47" s="114"/>
      <c r="Q47" s="114">
        <v>1</v>
      </c>
      <c r="R47" s="114">
        <v>123</v>
      </c>
      <c r="S47" s="115">
        <f t="shared" si="0"/>
        <v>1</v>
      </c>
      <c r="T47" s="116"/>
      <c r="U47" s="116"/>
      <c r="V47" s="116"/>
      <c r="W47" s="116"/>
      <c r="X47" s="116"/>
      <c r="Y47" s="116"/>
      <c r="Z47" s="116"/>
      <c r="AA47" s="116"/>
      <c r="AB47" s="116">
        <v>15</v>
      </c>
      <c r="AC47" s="116">
        <v>7</v>
      </c>
      <c r="AD47" s="117">
        <f t="shared" si="1"/>
        <v>15</v>
      </c>
      <c r="AE47" s="117">
        <f t="shared" si="1"/>
        <v>7</v>
      </c>
      <c r="AF47" s="118">
        <v>2</v>
      </c>
      <c r="AG47" s="118">
        <v>1</v>
      </c>
      <c r="AH47" s="118">
        <v>7</v>
      </c>
      <c r="AI47" s="119">
        <v>4</v>
      </c>
      <c r="AJ47" s="118"/>
      <c r="AK47" s="118"/>
      <c r="AL47" s="118">
        <v>6</v>
      </c>
      <c r="AM47" s="118">
        <v>2</v>
      </c>
      <c r="AN47" s="120">
        <f t="shared" si="2"/>
        <v>15</v>
      </c>
      <c r="AO47" s="120">
        <f t="shared" si="2"/>
        <v>7</v>
      </c>
      <c r="AP47" s="121"/>
      <c r="AQ47" s="121">
        <v>1</v>
      </c>
      <c r="AR47" s="121"/>
      <c r="AS47" s="121"/>
      <c r="AT47" s="122">
        <f t="shared" si="3"/>
        <v>1</v>
      </c>
      <c r="AU47" s="123"/>
      <c r="AV47" s="124"/>
      <c r="AW47" s="124"/>
      <c r="AX47" s="124"/>
      <c r="AY47" s="124"/>
      <c r="AZ47" s="124"/>
      <c r="BA47" s="124"/>
      <c r="BB47" s="124"/>
      <c r="BC47" s="124">
        <v>1</v>
      </c>
      <c r="BD47" s="124"/>
      <c r="BE47" s="125">
        <f t="shared" si="5"/>
        <v>1</v>
      </c>
      <c r="BF47" s="89" t="str">
        <f t="shared" si="4"/>
        <v>Mire</v>
      </c>
      <c r="BG47" s="89" t="str">
        <f t="shared" si="4"/>
        <v>Mire</v>
      </c>
      <c r="BH47" s="89" t="str">
        <f t="shared" si="6"/>
        <v>Mire</v>
      </c>
      <c r="BI47" s="126"/>
    </row>
    <row r="48" spans="1:61" ht="13.5" customHeight="1">
      <c r="A48" s="77" t="s">
        <v>617</v>
      </c>
      <c r="B48" s="77" t="s">
        <v>78</v>
      </c>
      <c r="C48" s="77" t="s">
        <v>78</v>
      </c>
      <c r="D48" s="77" t="s">
        <v>78</v>
      </c>
      <c r="E48" s="77" t="s">
        <v>78</v>
      </c>
      <c r="F48" s="77" t="s">
        <v>596</v>
      </c>
      <c r="G48" s="77" t="s">
        <v>597</v>
      </c>
      <c r="H48" s="77" t="s">
        <v>797</v>
      </c>
      <c r="I48" s="39">
        <v>60</v>
      </c>
      <c r="J48" s="77" t="s">
        <v>804</v>
      </c>
      <c r="K48" s="77" t="s">
        <v>798</v>
      </c>
      <c r="L48" s="77" t="s">
        <v>1072</v>
      </c>
      <c r="M48" s="114"/>
      <c r="N48" s="114"/>
      <c r="O48" s="114">
        <v>1</v>
      </c>
      <c r="P48" s="114"/>
      <c r="Q48" s="114">
        <v>1</v>
      </c>
      <c r="R48" s="114">
        <v>123</v>
      </c>
      <c r="S48" s="115">
        <f t="shared" si="0"/>
        <v>2</v>
      </c>
      <c r="T48" s="116"/>
      <c r="U48" s="116"/>
      <c r="V48" s="116"/>
      <c r="W48" s="116"/>
      <c r="X48" s="116">
        <v>27</v>
      </c>
      <c r="Y48" s="116">
        <v>12</v>
      </c>
      <c r="Z48" s="116"/>
      <c r="AA48" s="116"/>
      <c r="AB48" s="116">
        <v>21</v>
      </c>
      <c r="AC48" s="116">
        <v>11</v>
      </c>
      <c r="AD48" s="117">
        <f t="shared" si="1"/>
        <v>48</v>
      </c>
      <c r="AE48" s="117">
        <f t="shared" si="1"/>
        <v>23</v>
      </c>
      <c r="AF48" s="118">
        <v>8</v>
      </c>
      <c r="AG48" s="118">
        <v>5</v>
      </c>
      <c r="AH48" s="118">
        <v>10</v>
      </c>
      <c r="AI48" s="119">
        <v>4</v>
      </c>
      <c r="AJ48" s="118">
        <v>23</v>
      </c>
      <c r="AK48" s="118">
        <v>8</v>
      </c>
      <c r="AL48" s="118">
        <v>7</v>
      </c>
      <c r="AM48" s="118">
        <v>6</v>
      </c>
      <c r="AN48" s="120">
        <f t="shared" si="2"/>
        <v>48</v>
      </c>
      <c r="AO48" s="120">
        <f t="shared" si="2"/>
        <v>23</v>
      </c>
      <c r="AP48" s="121"/>
      <c r="AQ48" s="121"/>
      <c r="AR48" s="121"/>
      <c r="AS48" s="121">
        <v>3</v>
      </c>
      <c r="AT48" s="122">
        <f t="shared" si="3"/>
        <v>3</v>
      </c>
      <c r="AU48" s="123"/>
      <c r="AV48" s="124"/>
      <c r="AW48" s="124"/>
      <c r="AX48" s="124"/>
      <c r="AY48" s="124"/>
      <c r="AZ48" s="124">
        <v>2</v>
      </c>
      <c r="BA48" s="124">
        <v>1</v>
      </c>
      <c r="BB48" s="124"/>
      <c r="BC48" s="124"/>
      <c r="BD48" s="124"/>
      <c r="BE48" s="125">
        <f t="shared" si="5"/>
        <v>3</v>
      </c>
      <c r="BF48" s="89" t="str">
        <f t="shared" si="4"/>
        <v>Mire</v>
      </c>
      <c r="BG48" s="89" t="str">
        <f t="shared" si="4"/>
        <v>Mire</v>
      </c>
      <c r="BH48" s="89" t="str">
        <f t="shared" si="6"/>
        <v>Mire</v>
      </c>
      <c r="BI48" s="126"/>
    </row>
    <row r="49" spans="1:61" ht="13.5" customHeight="1">
      <c r="A49" s="77" t="s">
        <v>244</v>
      </c>
      <c r="B49" s="77" t="s">
        <v>78</v>
      </c>
      <c r="C49" s="77" t="s">
        <v>78</v>
      </c>
      <c r="D49" s="77" t="s">
        <v>78</v>
      </c>
      <c r="E49" s="77" t="s">
        <v>78</v>
      </c>
      <c r="F49" s="77" t="s">
        <v>596</v>
      </c>
      <c r="G49" s="77" t="s">
        <v>597</v>
      </c>
      <c r="H49" s="77" t="s">
        <v>797</v>
      </c>
      <c r="I49" s="39">
        <v>50</v>
      </c>
      <c r="J49" s="77" t="s">
        <v>795</v>
      </c>
      <c r="K49" s="77" t="s">
        <v>798</v>
      </c>
      <c r="L49" s="77"/>
      <c r="M49" s="114"/>
      <c r="N49" s="114">
        <v>1</v>
      </c>
      <c r="O49" s="114"/>
      <c r="P49" s="114">
        <v>1</v>
      </c>
      <c r="Q49" s="114"/>
      <c r="R49" s="114"/>
      <c r="S49" s="115">
        <f t="shared" si="0"/>
        <v>2</v>
      </c>
      <c r="T49" s="116"/>
      <c r="U49" s="116"/>
      <c r="V49" s="116">
        <v>16</v>
      </c>
      <c r="W49" s="116">
        <v>12</v>
      </c>
      <c r="X49" s="116"/>
      <c r="Y49" s="116"/>
      <c r="Z49" s="116">
        <v>15</v>
      </c>
      <c r="AA49" s="116">
        <v>3</v>
      </c>
      <c r="AB49" s="116"/>
      <c r="AC49" s="116"/>
      <c r="AD49" s="117">
        <f t="shared" si="1"/>
        <v>31</v>
      </c>
      <c r="AE49" s="117">
        <f t="shared" si="1"/>
        <v>15</v>
      </c>
      <c r="AF49" s="118">
        <v>3</v>
      </c>
      <c r="AG49" s="118">
        <v>1</v>
      </c>
      <c r="AH49" s="118">
        <v>14</v>
      </c>
      <c r="AI49" s="119">
        <v>11</v>
      </c>
      <c r="AJ49" s="118">
        <v>14</v>
      </c>
      <c r="AK49" s="118">
        <v>3</v>
      </c>
      <c r="AL49" s="118"/>
      <c r="AM49" s="118"/>
      <c r="AN49" s="120">
        <f t="shared" si="2"/>
        <v>31</v>
      </c>
      <c r="AO49" s="120">
        <f t="shared" si="2"/>
        <v>15</v>
      </c>
      <c r="AP49" s="121">
        <v>1</v>
      </c>
      <c r="AQ49" s="121"/>
      <c r="AR49" s="121"/>
      <c r="AS49" s="121">
        <v>1</v>
      </c>
      <c r="AT49" s="122">
        <f t="shared" si="3"/>
        <v>2</v>
      </c>
      <c r="AU49" s="123">
        <v>2</v>
      </c>
      <c r="AV49" s="124"/>
      <c r="AW49" s="124"/>
      <c r="AX49" s="124"/>
      <c r="AY49" s="124"/>
      <c r="AZ49" s="124"/>
      <c r="BA49" s="124"/>
      <c r="BB49" s="124">
        <v>2</v>
      </c>
      <c r="BC49" s="124"/>
      <c r="BD49" s="124"/>
      <c r="BE49" s="125">
        <f t="shared" si="5"/>
        <v>2</v>
      </c>
      <c r="BF49" s="89" t="str">
        <f t="shared" si="4"/>
        <v>Mire</v>
      </c>
      <c r="BG49" s="89" t="str">
        <f t="shared" si="4"/>
        <v>Mire</v>
      </c>
      <c r="BH49" s="89" t="str">
        <f t="shared" si="6"/>
        <v>Mire</v>
      </c>
      <c r="BI49" s="126"/>
    </row>
    <row r="50" spans="1:61" ht="13.5" customHeight="1">
      <c r="A50" s="77" t="s">
        <v>329</v>
      </c>
      <c r="B50" s="77" t="s">
        <v>78</v>
      </c>
      <c r="C50" s="77" t="s">
        <v>78</v>
      </c>
      <c r="D50" s="77" t="s">
        <v>548</v>
      </c>
      <c r="E50" s="77" t="s">
        <v>552</v>
      </c>
      <c r="F50" s="77" t="s">
        <v>608</v>
      </c>
      <c r="G50" s="77" t="s">
        <v>609</v>
      </c>
      <c r="H50" s="77" t="s">
        <v>797</v>
      </c>
      <c r="I50" s="39">
        <v>20</v>
      </c>
      <c r="J50" s="77" t="s">
        <v>795</v>
      </c>
      <c r="K50" s="77" t="s">
        <v>798</v>
      </c>
      <c r="L50" s="77" t="s">
        <v>552</v>
      </c>
      <c r="M50" s="114"/>
      <c r="N50" s="114"/>
      <c r="O50" s="114"/>
      <c r="P50" s="114"/>
      <c r="Q50" s="114">
        <v>1</v>
      </c>
      <c r="R50" s="114">
        <v>23</v>
      </c>
      <c r="S50" s="115">
        <f t="shared" si="0"/>
        <v>1</v>
      </c>
      <c r="T50" s="116"/>
      <c r="U50" s="116"/>
      <c r="V50" s="116"/>
      <c r="W50" s="116"/>
      <c r="X50" s="116"/>
      <c r="Y50" s="116"/>
      <c r="Z50" s="116"/>
      <c r="AA50" s="116"/>
      <c r="AB50" s="116">
        <v>22</v>
      </c>
      <c r="AC50" s="116">
        <v>11</v>
      </c>
      <c r="AD50" s="117">
        <f t="shared" si="1"/>
        <v>22</v>
      </c>
      <c r="AE50" s="117">
        <f t="shared" si="1"/>
        <v>11</v>
      </c>
      <c r="AF50" s="118"/>
      <c r="AG50" s="118"/>
      <c r="AH50" s="118">
        <v>10</v>
      </c>
      <c r="AI50" s="119">
        <v>4</v>
      </c>
      <c r="AJ50" s="118">
        <v>12</v>
      </c>
      <c r="AK50" s="118">
        <v>7</v>
      </c>
      <c r="AL50" s="118"/>
      <c r="AM50" s="118"/>
      <c r="AN50" s="120">
        <f t="shared" si="2"/>
        <v>22</v>
      </c>
      <c r="AO50" s="120">
        <f t="shared" si="2"/>
        <v>11</v>
      </c>
      <c r="AP50" s="121"/>
      <c r="AQ50" s="121"/>
      <c r="AR50" s="121"/>
      <c r="AS50" s="121">
        <v>1</v>
      </c>
      <c r="AT50" s="122">
        <f t="shared" si="3"/>
        <v>1</v>
      </c>
      <c r="AU50" s="123"/>
      <c r="AV50" s="124"/>
      <c r="AW50" s="124"/>
      <c r="AX50" s="124"/>
      <c r="AY50" s="124"/>
      <c r="AZ50" s="124">
        <v>1</v>
      </c>
      <c r="BA50" s="124"/>
      <c r="BB50" s="124"/>
      <c r="BC50" s="124"/>
      <c r="BD50" s="124"/>
      <c r="BE50" s="125">
        <f t="shared" si="5"/>
        <v>1</v>
      </c>
      <c r="BF50" s="89" t="str">
        <f t="shared" si="4"/>
        <v>Mire</v>
      </c>
      <c r="BG50" s="89" t="str">
        <f t="shared" si="4"/>
        <v>Mire</v>
      </c>
      <c r="BH50" s="89" t="str">
        <f t="shared" si="6"/>
        <v>Mire</v>
      </c>
      <c r="BI50" s="126"/>
    </row>
    <row r="51" spans="1:61" ht="13.5" customHeight="1">
      <c r="A51" s="77" t="s">
        <v>785</v>
      </c>
      <c r="B51" s="77" t="s">
        <v>78</v>
      </c>
      <c r="C51" s="77" t="s">
        <v>78</v>
      </c>
      <c r="D51" s="77" t="s">
        <v>483</v>
      </c>
      <c r="E51" s="77" t="s">
        <v>491</v>
      </c>
      <c r="F51" s="77" t="s">
        <v>608</v>
      </c>
      <c r="G51" s="77" t="s">
        <v>609</v>
      </c>
      <c r="H51" s="77" t="s">
        <v>797</v>
      </c>
      <c r="I51" s="39">
        <v>25</v>
      </c>
      <c r="J51" s="77" t="s">
        <v>795</v>
      </c>
      <c r="K51" s="77" t="s">
        <v>798</v>
      </c>
      <c r="L51" s="77" t="s">
        <v>491</v>
      </c>
      <c r="M51" s="114"/>
      <c r="N51" s="114"/>
      <c r="O51" s="114"/>
      <c r="P51" s="114"/>
      <c r="Q51" s="114">
        <v>1</v>
      </c>
      <c r="R51" s="114">
        <v>123</v>
      </c>
      <c r="S51" s="115">
        <f t="shared" si="0"/>
        <v>1</v>
      </c>
      <c r="T51" s="116"/>
      <c r="U51" s="116"/>
      <c r="V51" s="116"/>
      <c r="W51" s="116"/>
      <c r="X51" s="116"/>
      <c r="Y51" s="116"/>
      <c r="Z51" s="116"/>
      <c r="AA51" s="116"/>
      <c r="AB51" s="116">
        <v>17</v>
      </c>
      <c r="AC51" s="116">
        <v>10</v>
      </c>
      <c r="AD51" s="117">
        <f t="shared" si="1"/>
        <v>17</v>
      </c>
      <c r="AE51" s="117">
        <f t="shared" si="1"/>
        <v>10</v>
      </c>
      <c r="AF51" s="118">
        <v>5</v>
      </c>
      <c r="AG51" s="118">
        <v>2</v>
      </c>
      <c r="AH51" s="118">
        <v>7</v>
      </c>
      <c r="AI51" s="119">
        <v>4</v>
      </c>
      <c r="AJ51" s="118">
        <v>5</v>
      </c>
      <c r="AK51" s="118">
        <v>4</v>
      </c>
      <c r="AL51" s="118"/>
      <c r="AM51" s="118"/>
      <c r="AN51" s="120">
        <f t="shared" si="2"/>
        <v>17</v>
      </c>
      <c r="AO51" s="120">
        <f t="shared" si="2"/>
        <v>10</v>
      </c>
      <c r="AP51" s="121"/>
      <c r="AQ51" s="121"/>
      <c r="AR51" s="121"/>
      <c r="AS51" s="121">
        <v>1</v>
      </c>
      <c r="AT51" s="122">
        <f t="shared" si="3"/>
        <v>1</v>
      </c>
      <c r="AU51" s="123"/>
      <c r="AV51" s="124"/>
      <c r="AW51" s="124"/>
      <c r="AX51" s="124"/>
      <c r="AY51" s="124"/>
      <c r="AZ51" s="124">
        <v>1</v>
      </c>
      <c r="BA51" s="124"/>
      <c r="BB51" s="124"/>
      <c r="BC51" s="124"/>
      <c r="BD51" s="124"/>
      <c r="BE51" s="125">
        <f t="shared" si="5"/>
        <v>1</v>
      </c>
      <c r="BF51" s="89" t="str">
        <f t="shared" si="4"/>
        <v>Mire</v>
      </c>
      <c r="BG51" s="89" t="str">
        <f t="shared" si="4"/>
        <v>Mire</v>
      </c>
      <c r="BH51" s="89" t="str">
        <f t="shared" si="6"/>
        <v>Mire</v>
      </c>
      <c r="BI51" s="126"/>
    </row>
    <row r="52" spans="1:61" ht="13.5" customHeight="1">
      <c r="A52" s="77" t="s">
        <v>280</v>
      </c>
      <c r="B52" s="77" t="s">
        <v>78</v>
      </c>
      <c r="C52" s="77" t="s">
        <v>78</v>
      </c>
      <c r="D52" s="77" t="s">
        <v>809</v>
      </c>
      <c r="E52" s="77" t="s">
        <v>500</v>
      </c>
      <c r="F52" s="77" t="s">
        <v>596</v>
      </c>
      <c r="G52" s="77" t="s">
        <v>609</v>
      </c>
      <c r="H52" s="77" t="s">
        <v>797</v>
      </c>
      <c r="I52" s="39">
        <v>50</v>
      </c>
      <c r="J52" s="77" t="s">
        <v>795</v>
      </c>
      <c r="K52" s="77" t="s">
        <v>798</v>
      </c>
      <c r="L52" s="77" t="s">
        <v>500</v>
      </c>
      <c r="M52" s="114"/>
      <c r="N52" s="114"/>
      <c r="O52" s="114">
        <v>1</v>
      </c>
      <c r="P52" s="114"/>
      <c r="Q52" s="114">
        <v>1</v>
      </c>
      <c r="R52" s="114">
        <v>123</v>
      </c>
      <c r="S52" s="115">
        <f t="shared" si="0"/>
        <v>2</v>
      </c>
      <c r="T52" s="116"/>
      <c r="U52" s="116"/>
      <c r="V52" s="116"/>
      <c r="W52" s="116"/>
      <c r="X52" s="116">
        <v>25</v>
      </c>
      <c r="Y52" s="116">
        <v>13</v>
      </c>
      <c r="Z52" s="116"/>
      <c r="AA52" s="116"/>
      <c r="AB52" s="116">
        <v>24</v>
      </c>
      <c r="AC52" s="116">
        <v>12</v>
      </c>
      <c r="AD52" s="117">
        <f t="shared" si="1"/>
        <v>49</v>
      </c>
      <c r="AE52" s="117">
        <f t="shared" si="1"/>
        <v>25</v>
      </c>
      <c r="AF52" s="118">
        <v>6</v>
      </c>
      <c r="AG52" s="118">
        <v>5</v>
      </c>
      <c r="AH52" s="118">
        <v>18</v>
      </c>
      <c r="AI52" s="119">
        <v>7</v>
      </c>
      <c r="AJ52" s="118">
        <v>25</v>
      </c>
      <c r="AK52" s="118">
        <v>13</v>
      </c>
      <c r="AL52" s="118"/>
      <c r="AM52" s="118"/>
      <c r="AN52" s="120">
        <f t="shared" si="2"/>
        <v>49</v>
      </c>
      <c r="AO52" s="120">
        <f t="shared" si="2"/>
        <v>25</v>
      </c>
      <c r="AP52" s="121"/>
      <c r="AQ52" s="121"/>
      <c r="AR52" s="121"/>
      <c r="AS52" s="121">
        <v>2</v>
      </c>
      <c r="AT52" s="122">
        <f t="shared" si="3"/>
        <v>2</v>
      </c>
      <c r="AU52" s="123"/>
      <c r="AV52" s="124"/>
      <c r="AW52" s="124"/>
      <c r="AX52" s="124">
        <v>1</v>
      </c>
      <c r="AY52" s="124">
        <v>1</v>
      </c>
      <c r="AZ52" s="124"/>
      <c r="BA52" s="124"/>
      <c r="BB52" s="124"/>
      <c r="BC52" s="124"/>
      <c r="BD52" s="124"/>
      <c r="BE52" s="125">
        <f t="shared" si="5"/>
        <v>2</v>
      </c>
      <c r="BF52" s="89" t="str">
        <f t="shared" si="4"/>
        <v>Mire</v>
      </c>
      <c r="BG52" s="89" t="str">
        <f t="shared" si="4"/>
        <v>Mire</v>
      </c>
      <c r="BH52" s="89" t="str">
        <f t="shared" si="6"/>
        <v>Mire</v>
      </c>
      <c r="BI52" s="126"/>
    </row>
    <row r="53" spans="1:61" ht="13.5" customHeight="1">
      <c r="A53" s="77" t="s">
        <v>786</v>
      </c>
      <c r="B53" s="77" t="s">
        <v>78</v>
      </c>
      <c r="C53" s="77" t="s">
        <v>78</v>
      </c>
      <c r="D53" s="77" t="s">
        <v>506</v>
      </c>
      <c r="E53" s="77" t="s">
        <v>815</v>
      </c>
      <c r="F53" s="77" t="s">
        <v>608</v>
      </c>
      <c r="G53" s="77" t="s">
        <v>609</v>
      </c>
      <c r="H53" s="77" t="s">
        <v>797</v>
      </c>
      <c r="I53" s="39">
        <v>30</v>
      </c>
      <c r="J53" s="77" t="s">
        <v>795</v>
      </c>
      <c r="K53" s="77" t="s">
        <v>798</v>
      </c>
      <c r="L53" s="77" t="s">
        <v>816</v>
      </c>
      <c r="M53" s="114"/>
      <c r="N53" s="114"/>
      <c r="O53" s="114"/>
      <c r="P53" s="114"/>
      <c r="Q53" s="114">
        <v>1</v>
      </c>
      <c r="R53" s="114">
        <v>123</v>
      </c>
      <c r="S53" s="115">
        <f t="shared" si="0"/>
        <v>1</v>
      </c>
      <c r="T53" s="116"/>
      <c r="U53" s="116"/>
      <c r="V53" s="116"/>
      <c r="W53" s="116"/>
      <c r="X53" s="116"/>
      <c r="Y53" s="116"/>
      <c r="Z53" s="116"/>
      <c r="AA53" s="116"/>
      <c r="AB53" s="116">
        <v>18</v>
      </c>
      <c r="AC53" s="116">
        <v>8</v>
      </c>
      <c r="AD53" s="117">
        <f t="shared" si="1"/>
        <v>18</v>
      </c>
      <c r="AE53" s="117">
        <f t="shared" si="1"/>
        <v>8</v>
      </c>
      <c r="AF53" s="118"/>
      <c r="AG53" s="118"/>
      <c r="AH53" s="118">
        <v>8</v>
      </c>
      <c r="AI53" s="119">
        <v>3</v>
      </c>
      <c r="AJ53" s="118">
        <v>10</v>
      </c>
      <c r="AK53" s="118">
        <v>5</v>
      </c>
      <c r="AL53" s="118"/>
      <c r="AM53" s="118"/>
      <c r="AN53" s="120">
        <f t="shared" si="2"/>
        <v>18</v>
      </c>
      <c r="AO53" s="120">
        <f t="shared" si="2"/>
        <v>8</v>
      </c>
      <c r="AP53" s="121"/>
      <c r="AQ53" s="121">
        <v>1</v>
      </c>
      <c r="AR53" s="121"/>
      <c r="AS53" s="121"/>
      <c r="AT53" s="122">
        <f t="shared" si="3"/>
        <v>1</v>
      </c>
      <c r="AU53" s="123"/>
      <c r="AV53" s="124"/>
      <c r="AW53" s="124"/>
      <c r="AX53" s="124"/>
      <c r="AY53" s="124"/>
      <c r="AZ53" s="124">
        <v>1</v>
      </c>
      <c r="BA53" s="124"/>
      <c r="BB53" s="124"/>
      <c r="BC53" s="124"/>
      <c r="BD53" s="124"/>
      <c r="BE53" s="125">
        <f t="shared" si="5"/>
        <v>1</v>
      </c>
      <c r="BF53" s="89" t="str">
        <f t="shared" si="4"/>
        <v>Mire</v>
      </c>
      <c r="BG53" s="89" t="str">
        <f t="shared" si="4"/>
        <v>Mire</v>
      </c>
      <c r="BH53" s="89" t="str">
        <f t="shared" si="6"/>
        <v>Mire</v>
      </c>
      <c r="BI53" s="126"/>
    </row>
    <row r="54" spans="1:61" ht="13.5" customHeight="1">
      <c r="A54" s="77" t="s">
        <v>787</v>
      </c>
      <c r="B54" s="77" t="s">
        <v>78</v>
      </c>
      <c r="C54" s="77" t="s">
        <v>78</v>
      </c>
      <c r="D54" s="77" t="s">
        <v>809</v>
      </c>
      <c r="E54" s="77" t="s">
        <v>503</v>
      </c>
      <c r="F54" s="77" t="s">
        <v>596</v>
      </c>
      <c r="G54" s="77" t="s">
        <v>609</v>
      </c>
      <c r="H54" s="77" t="s">
        <v>797</v>
      </c>
      <c r="I54" s="39">
        <v>25</v>
      </c>
      <c r="J54" s="77" t="s">
        <v>795</v>
      </c>
      <c r="K54" s="77" t="s">
        <v>798</v>
      </c>
      <c r="L54" s="77" t="s">
        <v>811</v>
      </c>
      <c r="M54" s="114"/>
      <c r="N54" s="114"/>
      <c r="O54" s="114"/>
      <c r="P54" s="114"/>
      <c r="Q54" s="114">
        <v>1</v>
      </c>
      <c r="R54" s="114">
        <v>123</v>
      </c>
      <c r="S54" s="115">
        <f t="shared" si="0"/>
        <v>1</v>
      </c>
      <c r="T54" s="116"/>
      <c r="U54" s="116"/>
      <c r="V54" s="116"/>
      <c r="W54" s="116"/>
      <c r="X54" s="116"/>
      <c r="Y54" s="116"/>
      <c r="Z54" s="116"/>
      <c r="AA54" s="116"/>
      <c r="AB54" s="116">
        <v>26</v>
      </c>
      <c r="AC54" s="116">
        <v>18</v>
      </c>
      <c r="AD54" s="117">
        <f t="shared" si="1"/>
        <v>26</v>
      </c>
      <c r="AE54" s="117">
        <f t="shared" si="1"/>
        <v>18</v>
      </c>
      <c r="AF54" s="118">
        <v>7</v>
      </c>
      <c r="AG54" s="118">
        <v>4</v>
      </c>
      <c r="AH54" s="118">
        <v>10</v>
      </c>
      <c r="AI54" s="119">
        <v>7</v>
      </c>
      <c r="AJ54" s="118">
        <v>4</v>
      </c>
      <c r="AK54" s="118">
        <v>3</v>
      </c>
      <c r="AL54" s="118">
        <v>5</v>
      </c>
      <c r="AM54" s="118">
        <v>4</v>
      </c>
      <c r="AN54" s="120">
        <f t="shared" si="2"/>
        <v>26</v>
      </c>
      <c r="AO54" s="120">
        <f t="shared" si="2"/>
        <v>18</v>
      </c>
      <c r="AP54" s="121"/>
      <c r="AQ54" s="121"/>
      <c r="AR54" s="121"/>
      <c r="AS54" s="121">
        <v>1</v>
      </c>
      <c r="AT54" s="122">
        <f t="shared" si="3"/>
        <v>1</v>
      </c>
      <c r="AU54" s="123"/>
      <c r="AV54" s="124"/>
      <c r="AW54" s="124"/>
      <c r="AX54" s="124"/>
      <c r="AY54" s="124">
        <v>1</v>
      </c>
      <c r="AZ54" s="124"/>
      <c r="BA54" s="124"/>
      <c r="BB54" s="124"/>
      <c r="BC54" s="124"/>
      <c r="BD54" s="124"/>
      <c r="BE54" s="125">
        <f t="shared" si="5"/>
        <v>1</v>
      </c>
      <c r="BF54" s="89" t="str">
        <f t="shared" si="4"/>
        <v>Mire</v>
      </c>
      <c r="BG54" s="89" t="str">
        <f t="shared" si="4"/>
        <v>Mire</v>
      </c>
      <c r="BH54" s="89" t="str">
        <f t="shared" si="6"/>
        <v>Mire</v>
      </c>
      <c r="BI54" s="126"/>
    </row>
    <row r="55" spans="1:61" ht="13.5" customHeight="1">
      <c r="A55" s="77" t="s">
        <v>245</v>
      </c>
      <c r="B55" s="77" t="s">
        <v>78</v>
      </c>
      <c r="C55" s="77" t="s">
        <v>78</v>
      </c>
      <c r="D55" s="77" t="s">
        <v>78</v>
      </c>
      <c r="E55" s="77" t="s">
        <v>78</v>
      </c>
      <c r="F55" s="77" t="s">
        <v>596</v>
      </c>
      <c r="G55" s="77" t="s">
        <v>597</v>
      </c>
      <c r="H55" s="77" t="s">
        <v>797</v>
      </c>
      <c r="I55" s="39">
        <v>60</v>
      </c>
      <c r="J55" s="77" t="s">
        <v>795</v>
      </c>
      <c r="K55" s="77" t="s">
        <v>798</v>
      </c>
      <c r="L55" s="77"/>
      <c r="M55" s="114"/>
      <c r="N55" s="114">
        <v>1</v>
      </c>
      <c r="O55" s="114"/>
      <c r="P55" s="114">
        <v>1</v>
      </c>
      <c r="Q55" s="114">
        <v>1</v>
      </c>
      <c r="R55" s="114">
        <v>123</v>
      </c>
      <c r="S55" s="115">
        <f t="shared" si="0"/>
        <v>3</v>
      </c>
      <c r="T55" s="116"/>
      <c r="U55" s="116"/>
      <c r="V55" s="116">
        <v>32</v>
      </c>
      <c r="W55" s="116">
        <v>12</v>
      </c>
      <c r="X55" s="116"/>
      <c r="Y55" s="116"/>
      <c r="Z55" s="116">
        <v>32</v>
      </c>
      <c r="AA55" s="116">
        <v>19</v>
      </c>
      <c r="AB55" s="116">
        <v>30</v>
      </c>
      <c r="AC55" s="116">
        <v>17</v>
      </c>
      <c r="AD55" s="117">
        <f t="shared" si="1"/>
        <v>94</v>
      </c>
      <c r="AE55" s="117">
        <f t="shared" si="1"/>
        <v>48</v>
      </c>
      <c r="AF55" s="118">
        <v>7</v>
      </c>
      <c r="AG55" s="118">
        <v>3</v>
      </c>
      <c r="AH55" s="118">
        <v>44</v>
      </c>
      <c r="AI55" s="119">
        <v>22</v>
      </c>
      <c r="AJ55" s="118">
        <v>43</v>
      </c>
      <c r="AK55" s="118">
        <v>23</v>
      </c>
      <c r="AL55" s="118"/>
      <c r="AM55" s="118"/>
      <c r="AN55" s="120">
        <f t="shared" si="2"/>
        <v>94</v>
      </c>
      <c r="AO55" s="120">
        <f t="shared" si="2"/>
        <v>48</v>
      </c>
      <c r="AP55" s="121"/>
      <c r="AQ55" s="121">
        <v>1</v>
      </c>
      <c r="AR55" s="121"/>
      <c r="AS55" s="121">
        <v>2</v>
      </c>
      <c r="AT55" s="122">
        <f t="shared" si="3"/>
        <v>3</v>
      </c>
      <c r="AU55" s="123">
        <v>1</v>
      </c>
      <c r="AV55" s="124"/>
      <c r="AW55" s="124"/>
      <c r="AX55" s="124">
        <v>1</v>
      </c>
      <c r="AY55" s="124">
        <v>1</v>
      </c>
      <c r="AZ55" s="124"/>
      <c r="BA55" s="124"/>
      <c r="BB55" s="124">
        <v>1</v>
      </c>
      <c r="BC55" s="124"/>
      <c r="BD55" s="124"/>
      <c r="BE55" s="125">
        <v>3</v>
      </c>
      <c r="BF55" s="89" t="str">
        <f t="shared" si="4"/>
        <v>Mire</v>
      </c>
      <c r="BG55" s="89" t="str">
        <f t="shared" si="4"/>
        <v>Mire</v>
      </c>
      <c r="BH55" s="89" t="str">
        <f t="shared" si="6"/>
        <v>Mire</v>
      </c>
      <c r="BI55" s="126"/>
    </row>
    <row r="56" spans="1:61" ht="13.5" customHeight="1">
      <c r="A56" s="77" t="s">
        <v>895</v>
      </c>
      <c r="B56" s="77" t="s">
        <v>78</v>
      </c>
      <c r="C56" s="77" t="s">
        <v>78</v>
      </c>
      <c r="D56" s="77" t="s">
        <v>78</v>
      </c>
      <c r="E56" s="77" t="s">
        <v>78</v>
      </c>
      <c r="F56" s="77" t="s">
        <v>596</v>
      </c>
      <c r="G56" s="77" t="s">
        <v>597</v>
      </c>
      <c r="H56" s="77" t="s">
        <v>797</v>
      </c>
      <c r="I56" s="39">
        <v>50</v>
      </c>
      <c r="J56" s="77" t="s">
        <v>795</v>
      </c>
      <c r="K56" s="77" t="s">
        <v>798</v>
      </c>
      <c r="L56" s="77"/>
      <c r="M56" s="114"/>
      <c r="N56" s="114">
        <v>1</v>
      </c>
      <c r="O56" s="114">
        <v>1</v>
      </c>
      <c r="P56" s="114"/>
      <c r="Q56" s="114"/>
      <c r="R56" s="114"/>
      <c r="S56" s="115">
        <f t="shared" si="0"/>
        <v>2</v>
      </c>
      <c r="T56" s="116"/>
      <c r="U56" s="116"/>
      <c r="V56" s="116">
        <v>28</v>
      </c>
      <c r="W56" s="116">
        <v>18</v>
      </c>
      <c r="X56" s="116">
        <v>22</v>
      </c>
      <c r="Y56" s="116">
        <v>7</v>
      </c>
      <c r="Z56" s="116"/>
      <c r="AA56" s="116"/>
      <c r="AB56" s="116"/>
      <c r="AC56" s="116"/>
      <c r="AD56" s="117">
        <f t="shared" si="1"/>
        <v>50</v>
      </c>
      <c r="AE56" s="117">
        <f t="shared" si="1"/>
        <v>25</v>
      </c>
      <c r="AF56" s="118">
        <v>5</v>
      </c>
      <c r="AG56" s="118">
        <v>3</v>
      </c>
      <c r="AH56" s="118">
        <v>23</v>
      </c>
      <c r="AI56" s="119">
        <v>15</v>
      </c>
      <c r="AJ56" s="118">
        <v>20</v>
      </c>
      <c r="AK56" s="118">
        <v>7</v>
      </c>
      <c r="AL56" s="118">
        <v>2</v>
      </c>
      <c r="AM56" s="118">
        <v>0</v>
      </c>
      <c r="AN56" s="120">
        <f t="shared" si="2"/>
        <v>50</v>
      </c>
      <c r="AO56" s="120">
        <f t="shared" si="2"/>
        <v>25</v>
      </c>
      <c r="AP56" s="121"/>
      <c r="AQ56" s="121">
        <v>1</v>
      </c>
      <c r="AR56" s="121"/>
      <c r="AS56" s="121">
        <v>2</v>
      </c>
      <c r="AT56" s="122">
        <f t="shared" si="3"/>
        <v>3</v>
      </c>
      <c r="AU56" s="123">
        <v>1</v>
      </c>
      <c r="AV56" s="124"/>
      <c r="AW56" s="124"/>
      <c r="AX56" s="124"/>
      <c r="AY56" s="124"/>
      <c r="AZ56" s="124"/>
      <c r="BA56" s="124">
        <v>2</v>
      </c>
      <c r="BB56" s="124">
        <v>1</v>
      </c>
      <c r="BC56" s="124"/>
      <c r="BD56" s="124"/>
      <c r="BE56" s="125">
        <f t="shared" si="5"/>
        <v>3</v>
      </c>
      <c r="BF56" s="89" t="str">
        <f t="shared" si="4"/>
        <v>Mire</v>
      </c>
      <c r="BG56" s="89" t="str">
        <f t="shared" si="4"/>
        <v>Mire</v>
      </c>
      <c r="BH56" s="89" t="str">
        <f t="shared" si="6"/>
        <v>Mire</v>
      </c>
      <c r="BI56" s="126"/>
    </row>
    <row r="57" spans="1:61" ht="13.5" customHeight="1">
      <c r="A57" s="77" t="s">
        <v>266</v>
      </c>
      <c r="B57" s="77" t="s">
        <v>78</v>
      </c>
      <c r="C57" s="77" t="s">
        <v>78</v>
      </c>
      <c r="D57" s="77" t="s">
        <v>483</v>
      </c>
      <c r="E57" s="77" t="s">
        <v>817</v>
      </c>
      <c r="F57" s="77" t="s">
        <v>608</v>
      </c>
      <c r="G57" s="77" t="s">
        <v>609</v>
      </c>
      <c r="H57" s="77" t="s">
        <v>797</v>
      </c>
      <c r="I57" s="39">
        <v>60</v>
      </c>
      <c r="J57" s="77" t="s">
        <v>795</v>
      </c>
      <c r="K57" s="77" t="s">
        <v>798</v>
      </c>
      <c r="L57" s="77" t="s">
        <v>817</v>
      </c>
      <c r="M57" s="114">
        <v>1</v>
      </c>
      <c r="N57" s="114"/>
      <c r="O57" s="114"/>
      <c r="P57" s="114"/>
      <c r="Q57" s="114">
        <v>1</v>
      </c>
      <c r="R57" s="114">
        <v>123</v>
      </c>
      <c r="S57" s="115">
        <f t="shared" si="0"/>
        <v>2</v>
      </c>
      <c r="T57" s="116">
        <v>30</v>
      </c>
      <c r="U57" s="116">
        <v>16</v>
      </c>
      <c r="V57" s="116"/>
      <c r="W57" s="116"/>
      <c r="X57" s="116"/>
      <c r="Y57" s="116"/>
      <c r="Z57" s="116"/>
      <c r="AA57" s="116"/>
      <c r="AB57" s="116">
        <v>26</v>
      </c>
      <c r="AC57" s="116">
        <v>8</v>
      </c>
      <c r="AD57" s="117">
        <f t="shared" si="1"/>
        <v>56</v>
      </c>
      <c r="AE57" s="117">
        <f t="shared" si="1"/>
        <v>24</v>
      </c>
      <c r="AF57" s="118">
        <v>20</v>
      </c>
      <c r="AG57" s="118">
        <v>11</v>
      </c>
      <c r="AH57" s="118">
        <v>21</v>
      </c>
      <c r="AI57" s="119">
        <v>7</v>
      </c>
      <c r="AJ57" s="118">
        <v>14</v>
      </c>
      <c r="AK57" s="118">
        <v>6</v>
      </c>
      <c r="AL57" s="118">
        <v>1</v>
      </c>
      <c r="AM57" s="118">
        <v>0</v>
      </c>
      <c r="AN57" s="120">
        <f t="shared" si="2"/>
        <v>56</v>
      </c>
      <c r="AO57" s="120">
        <f t="shared" si="2"/>
        <v>24</v>
      </c>
      <c r="AP57" s="121"/>
      <c r="AQ57" s="121">
        <v>2</v>
      </c>
      <c r="AR57" s="121"/>
      <c r="AS57" s="121"/>
      <c r="AT57" s="122">
        <f t="shared" si="3"/>
        <v>2</v>
      </c>
      <c r="AU57" s="123"/>
      <c r="AV57" s="124"/>
      <c r="AW57" s="124"/>
      <c r="AX57" s="124"/>
      <c r="AY57" s="124"/>
      <c r="AZ57" s="124"/>
      <c r="BA57" s="124"/>
      <c r="BB57" s="124">
        <v>2</v>
      </c>
      <c r="BC57" s="124"/>
      <c r="BD57" s="124"/>
      <c r="BE57" s="125">
        <f t="shared" si="5"/>
        <v>2</v>
      </c>
      <c r="BF57" s="89" t="str">
        <f t="shared" si="4"/>
        <v>Mire</v>
      </c>
      <c r="BG57" s="89" t="str">
        <f t="shared" si="4"/>
        <v>Mire</v>
      </c>
      <c r="BH57" s="89" t="str">
        <f t="shared" si="6"/>
        <v>Mire</v>
      </c>
      <c r="BI57" s="126"/>
    </row>
    <row r="58" spans="1:61" ht="13.5" customHeight="1">
      <c r="A58" s="77" t="s">
        <v>268</v>
      </c>
      <c r="B58" s="77" t="s">
        <v>78</v>
      </c>
      <c r="C58" s="77" t="s">
        <v>78</v>
      </c>
      <c r="D58" s="77" t="s">
        <v>483</v>
      </c>
      <c r="E58" s="77" t="s">
        <v>486</v>
      </c>
      <c r="F58" s="77" t="s">
        <v>608</v>
      </c>
      <c r="G58" s="77" t="s">
        <v>609</v>
      </c>
      <c r="H58" s="77" t="s">
        <v>797</v>
      </c>
      <c r="I58" s="39">
        <v>30</v>
      </c>
      <c r="J58" s="77" t="s">
        <v>795</v>
      </c>
      <c r="K58" s="77" t="s">
        <v>798</v>
      </c>
      <c r="L58" s="77" t="s">
        <v>486</v>
      </c>
      <c r="M58" s="114"/>
      <c r="N58" s="114"/>
      <c r="O58" s="114"/>
      <c r="P58" s="114">
        <v>1</v>
      </c>
      <c r="Q58" s="114"/>
      <c r="R58" s="114"/>
      <c r="S58" s="115">
        <f t="shared" si="0"/>
        <v>1</v>
      </c>
      <c r="T58" s="116"/>
      <c r="U58" s="116"/>
      <c r="V58" s="116"/>
      <c r="W58" s="116"/>
      <c r="X58" s="116"/>
      <c r="Y58" s="116"/>
      <c r="Z58" s="116">
        <v>19</v>
      </c>
      <c r="AA58" s="116">
        <v>6</v>
      </c>
      <c r="AB58" s="116"/>
      <c r="AC58" s="116"/>
      <c r="AD58" s="117">
        <f t="shared" si="1"/>
        <v>19</v>
      </c>
      <c r="AE58" s="117">
        <f t="shared" si="1"/>
        <v>6</v>
      </c>
      <c r="AF58" s="118">
        <v>7</v>
      </c>
      <c r="AG58" s="118">
        <v>3</v>
      </c>
      <c r="AH58" s="118">
        <v>7</v>
      </c>
      <c r="AI58" s="119">
        <v>1</v>
      </c>
      <c r="AJ58" s="118">
        <v>5</v>
      </c>
      <c r="AK58" s="118">
        <v>2</v>
      </c>
      <c r="AL58" s="118"/>
      <c r="AM58" s="118"/>
      <c r="AN58" s="120">
        <f t="shared" si="2"/>
        <v>19</v>
      </c>
      <c r="AO58" s="120">
        <f t="shared" si="2"/>
        <v>6</v>
      </c>
      <c r="AP58" s="121"/>
      <c r="AQ58" s="121">
        <v>1</v>
      </c>
      <c r="AR58" s="121"/>
      <c r="AS58" s="121"/>
      <c r="AT58" s="122">
        <f t="shared" si="3"/>
        <v>1</v>
      </c>
      <c r="AU58" s="123"/>
      <c r="AV58" s="124"/>
      <c r="AW58" s="124"/>
      <c r="AX58" s="124"/>
      <c r="AY58" s="124"/>
      <c r="AZ58" s="124"/>
      <c r="BA58" s="124"/>
      <c r="BB58" s="124">
        <v>1</v>
      </c>
      <c r="BC58" s="124"/>
      <c r="BD58" s="124"/>
      <c r="BE58" s="125">
        <f t="shared" si="5"/>
        <v>1</v>
      </c>
      <c r="BF58" s="89" t="str">
        <f t="shared" si="4"/>
        <v>Mire</v>
      </c>
      <c r="BG58" s="89" t="str">
        <f t="shared" si="4"/>
        <v>Mire</v>
      </c>
      <c r="BH58" s="89" t="str">
        <f t="shared" si="6"/>
        <v>Mire</v>
      </c>
      <c r="BI58" s="126"/>
    </row>
    <row r="59" spans="1:61" ht="13.5" customHeight="1">
      <c r="A59" s="77" t="s">
        <v>346</v>
      </c>
      <c r="B59" s="77" t="s">
        <v>78</v>
      </c>
      <c r="C59" s="77" t="s">
        <v>78</v>
      </c>
      <c r="D59" s="77" t="s">
        <v>570</v>
      </c>
      <c r="E59" s="77" t="s">
        <v>572</v>
      </c>
      <c r="F59" s="77" t="s">
        <v>608</v>
      </c>
      <c r="G59" s="77" t="s">
        <v>609</v>
      </c>
      <c r="H59" s="77" t="s">
        <v>797</v>
      </c>
      <c r="I59" s="39">
        <v>25</v>
      </c>
      <c r="J59" s="77" t="s">
        <v>795</v>
      </c>
      <c r="K59" s="77" t="s">
        <v>798</v>
      </c>
      <c r="L59" s="77" t="s">
        <v>571</v>
      </c>
      <c r="M59" s="114"/>
      <c r="N59" s="114"/>
      <c r="O59" s="114"/>
      <c r="P59" s="114"/>
      <c r="Q59" s="114">
        <v>1</v>
      </c>
      <c r="R59" s="114">
        <v>123</v>
      </c>
      <c r="S59" s="115">
        <f t="shared" si="0"/>
        <v>1</v>
      </c>
      <c r="T59" s="116"/>
      <c r="U59" s="116"/>
      <c r="V59" s="116"/>
      <c r="W59" s="116"/>
      <c r="X59" s="116"/>
      <c r="Y59" s="116"/>
      <c r="Z59" s="116"/>
      <c r="AA59" s="116"/>
      <c r="AB59" s="116">
        <v>24</v>
      </c>
      <c r="AC59" s="116">
        <v>11</v>
      </c>
      <c r="AD59" s="117">
        <f t="shared" si="1"/>
        <v>24</v>
      </c>
      <c r="AE59" s="117">
        <f t="shared" si="1"/>
        <v>11</v>
      </c>
      <c r="AF59" s="118">
        <v>8</v>
      </c>
      <c r="AG59" s="118">
        <v>4</v>
      </c>
      <c r="AH59" s="118">
        <v>6</v>
      </c>
      <c r="AI59" s="119">
        <v>2</v>
      </c>
      <c r="AJ59" s="118">
        <v>10</v>
      </c>
      <c r="AK59" s="118">
        <v>5</v>
      </c>
      <c r="AL59" s="118"/>
      <c r="AM59" s="118"/>
      <c r="AN59" s="120">
        <f t="shared" si="2"/>
        <v>24</v>
      </c>
      <c r="AO59" s="120">
        <f t="shared" si="2"/>
        <v>11</v>
      </c>
      <c r="AP59" s="121"/>
      <c r="AQ59" s="121"/>
      <c r="AR59" s="121"/>
      <c r="AS59" s="121">
        <v>1</v>
      </c>
      <c r="AT59" s="122">
        <f t="shared" si="3"/>
        <v>1</v>
      </c>
      <c r="AU59" s="123"/>
      <c r="AV59" s="124"/>
      <c r="AW59" s="124"/>
      <c r="AX59" s="124"/>
      <c r="AY59" s="124"/>
      <c r="AZ59" s="124"/>
      <c r="BA59" s="124">
        <v>1</v>
      </c>
      <c r="BB59" s="124"/>
      <c r="BC59" s="124"/>
      <c r="BD59" s="124"/>
      <c r="BE59" s="125">
        <f t="shared" si="5"/>
        <v>1</v>
      </c>
      <c r="BF59" s="89" t="str">
        <f t="shared" si="4"/>
        <v>Mire</v>
      </c>
      <c r="BG59" s="89" t="str">
        <f t="shared" si="4"/>
        <v>Mire</v>
      </c>
      <c r="BH59" s="89" t="str">
        <f t="shared" si="6"/>
        <v>Mire</v>
      </c>
      <c r="BI59" s="126"/>
    </row>
    <row r="60" spans="1:61" ht="13.5" customHeight="1">
      <c r="A60" s="77" t="s">
        <v>242</v>
      </c>
      <c r="B60" s="77" t="s">
        <v>78</v>
      </c>
      <c r="C60" s="77" t="s">
        <v>78</v>
      </c>
      <c r="D60" s="77" t="s">
        <v>78</v>
      </c>
      <c r="E60" s="77" t="s">
        <v>78</v>
      </c>
      <c r="F60" s="77" t="s">
        <v>596</v>
      </c>
      <c r="G60" s="77" t="s">
        <v>597</v>
      </c>
      <c r="H60" s="77" t="s">
        <v>797</v>
      </c>
      <c r="I60" s="39">
        <v>50</v>
      </c>
      <c r="J60" s="77" t="s">
        <v>795</v>
      </c>
      <c r="K60" s="77" t="s">
        <v>798</v>
      </c>
      <c r="L60" s="77"/>
      <c r="M60" s="114"/>
      <c r="N60" s="114"/>
      <c r="O60" s="114">
        <v>1</v>
      </c>
      <c r="P60" s="114"/>
      <c r="Q60" s="114">
        <v>1</v>
      </c>
      <c r="R60" s="114">
        <v>123</v>
      </c>
      <c r="S60" s="115">
        <f t="shared" si="0"/>
        <v>2</v>
      </c>
      <c r="T60" s="116"/>
      <c r="U60" s="116"/>
      <c r="V60" s="116"/>
      <c r="W60" s="116"/>
      <c r="X60" s="116">
        <v>22</v>
      </c>
      <c r="Y60" s="116">
        <v>10</v>
      </c>
      <c r="Z60" s="116"/>
      <c r="AA60" s="116"/>
      <c r="AB60" s="116">
        <v>17</v>
      </c>
      <c r="AC60" s="116">
        <v>10</v>
      </c>
      <c r="AD60" s="117">
        <f t="shared" si="1"/>
        <v>39</v>
      </c>
      <c r="AE60" s="117">
        <f t="shared" si="1"/>
        <v>20</v>
      </c>
      <c r="AF60" s="118">
        <v>7</v>
      </c>
      <c r="AG60" s="118">
        <v>5</v>
      </c>
      <c r="AH60" s="118">
        <v>13</v>
      </c>
      <c r="AI60" s="119">
        <v>5</v>
      </c>
      <c r="AJ60" s="118">
        <v>17</v>
      </c>
      <c r="AK60" s="118">
        <v>8</v>
      </c>
      <c r="AL60" s="118">
        <v>2</v>
      </c>
      <c r="AM60" s="118">
        <v>2</v>
      </c>
      <c r="AN60" s="120">
        <f t="shared" si="2"/>
        <v>39</v>
      </c>
      <c r="AO60" s="120">
        <f t="shared" si="2"/>
        <v>20</v>
      </c>
      <c r="AP60" s="121"/>
      <c r="AQ60" s="121">
        <v>1</v>
      </c>
      <c r="AR60" s="121"/>
      <c r="AS60" s="121">
        <v>1</v>
      </c>
      <c r="AT60" s="122">
        <f t="shared" si="3"/>
        <v>2</v>
      </c>
      <c r="AU60" s="123"/>
      <c r="AV60" s="124"/>
      <c r="AW60" s="124"/>
      <c r="AX60" s="124">
        <v>1</v>
      </c>
      <c r="AY60" s="124"/>
      <c r="AZ60" s="124"/>
      <c r="BA60" s="124"/>
      <c r="BB60" s="124"/>
      <c r="BC60" s="124">
        <v>1</v>
      </c>
      <c r="BD60" s="124"/>
      <c r="BE60" s="125">
        <f t="shared" si="5"/>
        <v>2</v>
      </c>
      <c r="BF60" s="89" t="str">
        <f t="shared" si="4"/>
        <v>Mire</v>
      </c>
      <c r="BG60" s="89" t="str">
        <f t="shared" si="4"/>
        <v>Mire</v>
      </c>
      <c r="BH60" s="89" t="str">
        <f t="shared" si="6"/>
        <v>Mire</v>
      </c>
      <c r="BI60" s="126"/>
    </row>
    <row r="61" spans="1:61" ht="13.5" customHeight="1">
      <c r="A61" s="77" t="s">
        <v>356</v>
      </c>
      <c r="B61" s="77" t="s">
        <v>78</v>
      </c>
      <c r="C61" s="77" t="s">
        <v>78</v>
      </c>
      <c r="D61" s="77" t="s">
        <v>575</v>
      </c>
      <c r="E61" s="77" t="s">
        <v>582</v>
      </c>
      <c r="F61" s="77" t="s">
        <v>608</v>
      </c>
      <c r="G61" s="77" t="s">
        <v>609</v>
      </c>
      <c r="H61" s="77" t="s">
        <v>797</v>
      </c>
      <c r="I61" s="39">
        <v>20</v>
      </c>
      <c r="J61" s="77" t="s">
        <v>795</v>
      </c>
      <c r="K61" s="77" t="s">
        <v>798</v>
      </c>
      <c r="L61" s="77" t="s">
        <v>582</v>
      </c>
      <c r="M61" s="114"/>
      <c r="N61" s="114"/>
      <c r="O61" s="114"/>
      <c r="P61" s="114"/>
      <c r="Q61" s="114">
        <v>1</v>
      </c>
      <c r="R61" s="114">
        <v>123</v>
      </c>
      <c r="S61" s="115">
        <f t="shared" si="0"/>
        <v>1</v>
      </c>
      <c r="T61" s="116"/>
      <c r="U61" s="116"/>
      <c r="V61" s="116"/>
      <c r="W61" s="116"/>
      <c r="X61" s="116"/>
      <c r="Y61" s="116"/>
      <c r="Z61" s="116"/>
      <c r="AA61" s="116"/>
      <c r="AB61" s="116">
        <v>16</v>
      </c>
      <c r="AC61" s="116">
        <v>10</v>
      </c>
      <c r="AD61" s="117">
        <f t="shared" si="1"/>
        <v>16</v>
      </c>
      <c r="AE61" s="117">
        <f t="shared" si="1"/>
        <v>10</v>
      </c>
      <c r="AF61" s="118">
        <v>10</v>
      </c>
      <c r="AG61" s="118">
        <v>6</v>
      </c>
      <c r="AH61" s="118">
        <v>4</v>
      </c>
      <c r="AI61" s="119">
        <v>2</v>
      </c>
      <c r="AJ61" s="118">
        <v>2</v>
      </c>
      <c r="AK61" s="118">
        <v>2</v>
      </c>
      <c r="AL61" s="118"/>
      <c r="AM61" s="118"/>
      <c r="AN61" s="120">
        <f t="shared" si="2"/>
        <v>16</v>
      </c>
      <c r="AO61" s="120">
        <f t="shared" si="2"/>
        <v>10</v>
      </c>
      <c r="AP61" s="121"/>
      <c r="AQ61" s="121"/>
      <c r="AR61" s="121"/>
      <c r="AS61" s="121">
        <v>1</v>
      </c>
      <c r="AT61" s="122">
        <f t="shared" si="3"/>
        <v>1</v>
      </c>
      <c r="AU61" s="123"/>
      <c r="AV61" s="124"/>
      <c r="AW61" s="124"/>
      <c r="AX61" s="124"/>
      <c r="AY61" s="124"/>
      <c r="AZ61" s="124">
        <v>1</v>
      </c>
      <c r="BA61" s="124"/>
      <c r="BB61" s="124"/>
      <c r="BC61" s="124"/>
      <c r="BD61" s="124"/>
      <c r="BE61" s="125">
        <f t="shared" si="5"/>
        <v>1</v>
      </c>
      <c r="BF61" s="89" t="str">
        <f t="shared" si="4"/>
        <v>Mire</v>
      </c>
      <c r="BG61" s="89" t="str">
        <f t="shared" si="4"/>
        <v>Mire</v>
      </c>
      <c r="BH61" s="89" t="str">
        <f t="shared" si="6"/>
        <v>Mire</v>
      </c>
      <c r="BI61" s="126"/>
    </row>
    <row r="62" spans="1:61" ht="13.5" customHeight="1">
      <c r="A62" s="77" t="s">
        <v>615</v>
      </c>
      <c r="B62" s="77" t="s">
        <v>78</v>
      </c>
      <c r="C62" s="77" t="s">
        <v>78</v>
      </c>
      <c r="D62" s="77" t="s">
        <v>570</v>
      </c>
      <c r="E62" s="77" t="s">
        <v>571</v>
      </c>
      <c r="F62" s="77" t="s">
        <v>608</v>
      </c>
      <c r="G62" s="77" t="s">
        <v>609</v>
      </c>
      <c r="H62" s="77" t="s">
        <v>797</v>
      </c>
      <c r="I62" s="39">
        <v>25</v>
      </c>
      <c r="J62" s="77" t="s">
        <v>795</v>
      </c>
      <c r="K62" s="77" t="s">
        <v>798</v>
      </c>
      <c r="L62" s="77" t="s">
        <v>571</v>
      </c>
      <c r="M62" s="114"/>
      <c r="N62" s="114"/>
      <c r="O62" s="114"/>
      <c r="P62" s="114"/>
      <c r="Q62" s="114">
        <v>1</v>
      </c>
      <c r="R62" s="114">
        <v>123</v>
      </c>
      <c r="S62" s="115">
        <f t="shared" si="0"/>
        <v>1</v>
      </c>
      <c r="T62" s="116"/>
      <c r="U62" s="116"/>
      <c r="V62" s="116"/>
      <c r="W62" s="116"/>
      <c r="X62" s="116"/>
      <c r="Y62" s="116"/>
      <c r="Z62" s="116"/>
      <c r="AA62" s="116"/>
      <c r="AB62" s="116">
        <v>22</v>
      </c>
      <c r="AC62" s="116">
        <v>11</v>
      </c>
      <c r="AD62" s="117">
        <f t="shared" si="1"/>
        <v>22</v>
      </c>
      <c r="AE62" s="117">
        <f t="shared" si="1"/>
        <v>11</v>
      </c>
      <c r="AF62" s="118">
        <v>7</v>
      </c>
      <c r="AG62" s="118">
        <v>4</v>
      </c>
      <c r="AH62" s="118">
        <v>8</v>
      </c>
      <c r="AI62" s="119">
        <v>3</v>
      </c>
      <c r="AJ62" s="118">
        <v>7</v>
      </c>
      <c r="AK62" s="118">
        <v>4</v>
      </c>
      <c r="AL62" s="118"/>
      <c r="AM62" s="118"/>
      <c r="AN62" s="120">
        <f t="shared" si="2"/>
        <v>22</v>
      </c>
      <c r="AO62" s="120">
        <f t="shared" si="2"/>
        <v>11</v>
      </c>
      <c r="AP62" s="121"/>
      <c r="AQ62" s="121">
        <v>1</v>
      </c>
      <c r="AR62" s="121"/>
      <c r="AS62" s="121"/>
      <c r="AT62" s="122">
        <f t="shared" si="3"/>
        <v>1</v>
      </c>
      <c r="AU62" s="123"/>
      <c r="AV62" s="124"/>
      <c r="AW62" s="124"/>
      <c r="AX62" s="124"/>
      <c r="AY62" s="124"/>
      <c r="AZ62" s="124">
        <v>1</v>
      </c>
      <c r="BA62" s="124"/>
      <c r="BB62" s="124"/>
      <c r="BC62" s="124"/>
      <c r="BD62" s="124"/>
      <c r="BE62" s="125">
        <f t="shared" si="5"/>
        <v>1</v>
      </c>
      <c r="BF62" s="89" t="str">
        <f t="shared" si="4"/>
        <v>Mire</v>
      </c>
      <c r="BG62" s="89" t="str">
        <f t="shared" si="4"/>
        <v>Mire</v>
      </c>
      <c r="BH62" s="89" t="str">
        <f t="shared" si="6"/>
        <v>Mire</v>
      </c>
      <c r="BI62" s="126"/>
    </row>
    <row r="63" spans="1:61" ht="13.5" customHeight="1">
      <c r="A63" s="77" t="s">
        <v>330</v>
      </c>
      <c r="B63" s="77" t="s">
        <v>78</v>
      </c>
      <c r="C63" s="77" t="s">
        <v>78</v>
      </c>
      <c r="D63" s="77" t="s">
        <v>548</v>
      </c>
      <c r="E63" s="77" t="s">
        <v>553</v>
      </c>
      <c r="F63" s="77" t="s">
        <v>608</v>
      </c>
      <c r="G63" s="77" t="s">
        <v>609</v>
      </c>
      <c r="H63" s="77" t="s">
        <v>797</v>
      </c>
      <c r="I63" s="39">
        <v>25</v>
      </c>
      <c r="J63" s="77" t="s">
        <v>795</v>
      </c>
      <c r="K63" s="77" t="s">
        <v>796</v>
      </c>
      <c r="L63" s="77" t="s">
        <v>553</v>
      </c>
      <c r="M63" s="114"/>
      <c r="N63" s="114"/>
      <c r="O63" s="114"/>
      <c r="P63" s="114"/>
      <c r="Q63" s="114">
        <v>1</v>
      </c>
      <c r="R63" s="114">
        <v>23</v>
      </c>
      <c r="S63" s="115">
        <f aca="true" t="shared" si="7" ref="S63:S90">SUM(M63,N63,O63,P63,Q63)</f>
        <v>1</v>
      </c>
      <c r="T63" s="116"/>
      <c r="U63" s="116"/>
      <c r="V63" s="116"/>
      <c r="W63" s="116"/>
      <c r="X63" s="116"/>
      <c r="Y63" s="116"/>
      <c r="Z63" s="116"/>
      <c r="AA63" s="116"/>
      <c r="AB63" s="116">
        <v>17</v>
      </c>
      <c r="AC63" s="116">
        <v>12</v>
      </c>
      <c r="AD63" s="117">
        <f aca="true" t="shared" si="8" ref="AD63:AE90">T63+V63+X63+Z63+AB63</f>
        <v>17</v>
      </c>
      <c r="AE63" s="117">
        <f t="shared" si="8"/>
        <v>12</v>
      </c>
      <c r="AF63" s="118"/>
      <c r="AG63" s="118"/>
      <c r="AH63" s="118">
        <v>5</v>
      </c>
      <c r="AI63" s="119">
        <v>3</v>
      </c>
      <c r="AJ63" s="118">
        <v>12</v>
      </c>
      <c r="AK63" s="118">
        <v>9</v>
      </c>
      <c r="AL63" s="118"/>
      <c r="AM63" s="118"/>
      <c r="AN63" s="120">
        <f aca="true" t="shared" si="9" ref="AN63:AO90">AF63+AH63+AJ63+AL63</f>
        <v>17</v>
      </c>
      <c r="AO63" s="120">
        <f t="shared" si="9"/>
        <v>12</v>
      </c>
      <c r="AP63" s="121"/>
      <c r="AQ63" s="121"/>
      <c r="AR63" s="121"/>
      <c r="AS63" s="121">
        <v>1</v>
      </c>
      <c r="AT63" s="122">
        <f aca="true" t="shared" si="10" ref="AT63:AT90">AP63+AQ63+AR63+AS63</f>
        <v>1</v>
      </c>
      <c r="AU63" s="123"/>
      <c r="AV63" s="124"/>
      <c r="AW63" s="124"/>
      <c r="AX63" s="124"/>
      <c r="AY63" s="124">
        <v>1</v>
      </c>
      <c r="AZ63" s="124"/>
      <c r="BA63" s="124"/>
      <c r="BB63" s="124"/>
      <c r="BC63" s="124"/>
      <c r="BD63" s="124"/>
      <c r="BE63" s="125">
        <f t="shared" si="5"/>
        <v>1</v>
      </c>
      <c r="BF63" s="89" t="str">
        <f aca="true" t="shared" si="11" ref="BF63:BG90">IF(AD63=AN63,"Mire","Gabim")</f>
        <v>Mire</v>
      </c>
      <c r="BG63" s="89" t="str">
        <f t="shared" si="11"/>
        <v>Mire</v>
      </c>
      <c r="BH63" s="89" t="str">
        <f t="shared" si="6"/>
        <v>Mire</v>
      </c>
      <c r="BI63" s="126"/>
    </row>
    <row r="64" spans="1:61" ht="13.5" customHeight="1">
      <c r="A64" s="77" t="s">
        <v>306</v>
      </c>
      <c r="B64" s="77" t="s">
        <v>78</v>
      </c>
      <c r="C64" s="77" t="s">
        <v>78</v>
      </c>
      <c r="D64" s="77" t="s">
        <v>526</v>
      </c>
      <c r="E64" s="77" t="s">
        <v>527</v>
      </c>
      <c r="F64" s="77" t="s">
        <v>608</v>
      </c>
      <c r="G64" s="77" t="s">
        <v>609</v>
      </c>
      <c r="H64" s="77" t="s">
        <v>797</v>
      </c>
      <c r="I64" s="39">
        <v>25</v>
      </c>
      <c r="J64" s="77" t="s">
        <v>795</v>
      </c>
      <c r="K64" s="77" t="s">
        <v>798</v>
      </c>
      <c r="L64" s="77" t="s">
        <v>527</v>
      </c>
      <c r="M64" s="114">
        <v>1</v>
      </c>
      <c r="N64" s="114"/>
      <c r="O64" s="114">
        <v>1</v>
      </c>
      <c r="P64" s="114"/>
      <c r="Q64" s="114"/>
      <c r="R64" s="114"/>
      <c r="S64" s="115">
        <f t="shared" si="7"/>
        <v>2</v>
      </c>
      <c r="T64" s="116">
        <v>17</v>
      </c>
      <c r="U64" s="116">
        <v>9</v>
      </c>
      <c r="V64" s="116"/>
      <c r="W64" s="116"/>
      <c r="X64" s="116">
        <v>18</v>
      </c>
      <c r="Y64" s="116">
        <v>8</v>
      </c>
      <c r="Z64" s="116"/>
      <c r="AA64" s="116"/>
      <c r="AB64" s="116"/>
      <c r="AC64" s="116"/>
      <c r="AD64" s="117">
        <f t="shared" si="8"/>
        <v>35</v>
      </c>
      <c r="AE64" s="117">
        <f t="shared" si="8"/>
        <v>17</v>
      </c>
      <c r="AF64" s="118">
        <v>12</v>
      </c>
      <c r="AG64" s="118">
        <v>5</v>
      </c>
      <c r="AH64" s="118">
        <v>9</v>
      </c>
      <c r="AI64" s="119">
        <v>4</v>
      </c>
      <c r="AJ64" s="118">
        <v>7</v>
      </c>
      <c r="AK64" s="118">
        <v>6</v>
      </c>
      <c r="AL64" s="118">
        <v>7</v>
      </c>
      <c r="AM64" s="118">
        <v>2</v>
      </c>
      <c r="AN64" s="120">
        <f t="shared" si="9"/>
        <v>35</v>
      </c>
      <c r="AO64" s="120">
        <f t="shared" si="9"/>
        <v>17</v>
      </c>
      <c r="AP64" s="121"/>
      <c r="AQ64" s="121">
        <v>1</v>
      </c>
      <c r="AR64" s="121"/>
      <c r="AS64" s="121">
        <v>1</v>
      </c>
      <c r="AT64" s="122">
        <f t="shared" si="10"/>
        <v>2</v>
      </c>
      <c r="AU64" s="123"/>
      <c r="AV64" s="124"/>
      <c r="AW64" s="124"/>
      <c r="AX64" s="124"/>
      <c r="AY64" s="124">
        <v>1</v>
      </c>
      <c r="AZ64" s="124"/>
      <c r="BA64" s="124"/>
      <c r="BB64" s="124">
        <v>1</v>
      </c>
      <c r="BC64" s="124"/>
      <c r="BD64" s="124"/>
      <c r="BE64" s="125">
        <f t="shared" si="5"/>
        <v>2</v>
      </c>
      <c r="BF64" s="89" t="str">
        <f t="shared" si="11"/>
        <v>Mire</v>
      </c>
      <c r="BG64" s="89" t="str">
        <f t="shared" si="11"/>
        <v>Mire</v>
      </c>
      <c r="BH64" s="89" t="str">
        <f t="shared" si="6"/>
        <v>Mire</v>
      </c>
      <c r="BI64" s="126"/>
    </row>
    <row r="65" spans="1:61" ht="13.5" customHeight="1">
      <c r="A65" s="77" t="s">
        <v>252</v>
      </c>
      <c r="B65" s="77" t="s">
        <v>78</v>
      </c>
      <c r="C65" s="77" t="s">
        <v>78</v>
      </c>
      <c r="D65" s="77" t="s">
        <v>78</v>
      </c>
      <c r="E65" s="77" t="s">
        <v>78</v>
      </c>
      <c r="F65" s="77" t="s">
        <v>596</v>
      </c>
      <c r="G65" s="77" t="s">
        <v>597</v>
      </c>
      <c r="H65" s="77" t="s">
        <v>797</v>
      </c>
      <c r="I65" s="39">
        <v>50</v>
      </c>
      <c r="J65" s="77" t="s">
        <v>795</v>
      </c>
      <c r="K65" s="77" t="s">
        <v>798</v>
      </c>
      <c r="L65" s="77"/>
      <c r="M65" s="114"/>
      <c r="N65" s="114"/>
      <c r="O65" s="114">
        <v>1</v>
      </c>
      <c r="P65" s="114"/>
      <c r="Q65" s="114">
        <v>1</v>
      </c>
      <c r="R65" s="114">
        <v>123</v>
      </c>
      <c r="S65" s="115">
        <f t="shared" si="7"/>
        <v>2</v>
      </c>
      <c r="T65" s="116"/>
      <c r="U65" s="116"/>
      <c r="V65" s="116"/>
      <c r="W65" s="116"/>
      <c r="X65" s="116">
        <v>20</v>
      </c>
      <c r="Y65" s="116">
        <v>6</v>
      </c>
      <c r="Z65" s="116"/>
      <c r="AA65" s="116"/>
      <c r="AB65" s="116">
        <v>20</v>
      </c>
      <c r="AC65" s="116">
        <v>12</v>
      </c>
      <c r="AD65" s="117">
        <f t="shared" si="8"/>
        <v>40</v>
      </c>
      <c r="AE65" s="117">
        <f t="shared" si="8"/>
        <v>18</v>
      </c>
      <c r="AF65" s="118">
        <v>9</v>
      </c>
      <c r="AG65" s="118">
        <v>7</v>
      </c>
      <c r="AH65" s="118">
        <v>11</v>
      </c>
      <c r="AI65" s="119">
        <v>5</v>
      </c>
      <c r="AJ65" s="118">
        <v>20</v>
      </c>
      <c r="AK65" s="118">
        <v>6</v>
      </c>
      <c r="AL65" s="118"/>
      <c r="AM65" s="118"/>
      <c r="AN65" s="120">
        <f t="shared" si="9"/>
        <v>40</v>
      </c>
      <c r="AO65" s="120">
        <f t="shared" si="9"/>
        <v>18</v>
      </c>
      <c r="AP65" s="121"/>
      <c r="AQ65" s="121">
        <v>1</v>
      </c>
      <c r="AR65" s="121"/>
      <c r="AS65" s="121">
        <v>1</v>
      </c>
      <c r="AT65" s="122">
        <f t="shared" si="10"/>
        <v>2</v>
      </c>
      <c r="AU65" s="123"/>
      <c r="AV65" s="124"/>
      <c r="AW65" s="124"/>
      <c r="AX65" s="124"/>
      <c r="AY65" s="124">
        <v>1</v>
      </c>
      <c r="AZ65" s="124"/>
      <c r="BA65" s="124"/>
      <c r="BB65" s="124"/>
      <c r="BC65" s="124">
        <v>1</v>
      </c>
      <c r="BD65" s="124"/>
      <c r="BE65" s="125">
        <f t="shared" si="5"/>
        <v>2</v>
      </c>
      <c r="BF65" s="89" t="str">
        <f t="shared" si="11"/>
        <v>Mire</v>
      </c>
      <c r="BG65" s="89" t="str">
        <f t="shared" si="11"/>
        <v>Mire</v>
      </c>
      <c r="BH65" s="89" t="str">
        <f t="shared" si="6"/>
        <v>Mire</v>
      </c>
      <c r="BI65" s="126"/>
    </row>
    <row r="66" spans="1:61" ht="13.5" customHeight="1">
      <c r="A66" s="77" t="s">
        <v>238</v>
      </c>
      <c r="B66" s="77" t="s">
        <v>78</v>
      </c>
      <c r="C66" s="77" t="s">
        <v>78</v>
      </c>
      <c r="D66" s="77" t="s">
        <v>78</v>
      </c>
      <c r="E66" s="77" t="s">
        <v>78</v>
      </c>
      <c r="F66" s="77" t="s">
        <v>596</v>
      </c>
      <c r="G66" s="77" t="s">
        <v>597</v>
      </c>
      <c r="H66" s="77" t="s">
        <v>797</v>
      </c>
      <c r="I66" s="39">
        <v>50</v>
      </c>
      <c r="J66" s="77" t="s">
        <v>795</v>
      </c>
      <c r="K66" s="77" t="s">
        <v>798</v>
      </c>
      <c r="L66" s="77"/>
      <c r="M66" s="114">
        <v>1</v>
      </c>
      <c r="N66" s="114">
        <v>1</v>
      </c>
      <c r="O66" s="114">
        <v>1</v>
      </c>
      <c r="P66" s="114"/>
      <c r="Q66" s="114"/>
      <c r="R66" s="114"/>
      <c r="S66" s="115">
        <f t="shared" si="7"/>
        <v>3</v>
      </c>
      <c r="T66" s="116">
        <v>15</v>
      </c>
      <c r="U66" s="116">
        <v>7</v>
      </c>
      <c r="V66" s="116">
        <v>25</v>
      </c>
      <c r="W66" s="116">
        <v>10</v>
      </c>
      <c r="X66" s="116">
        <v>25</v>
      </c>
      <c r="Y66" s="116">
        <v>11</v>
      </c>
      <c r="Z66" s="116"/>
      <c r="AA66" s="116"/>
      <c r="AB66" s="116"/>
      <c r="AC66" s="116"/>
      <c r="AD66" s="117">
        <f t="shared" si="8"/>
        <v>65</v>
      </c>
      <c r="AE66" s="117">
        <f t="shared" si="8"/>
        <v>28</v>
      </c>
      <c r="AF66" s="118">
        <v>15</v>
      </c>
      <c r="AG66" s="118">
        <v>7</v>
      </c>
      <c r="AH66" s="118">
        <v>25</v>
      </c>
      <c r="AI66" s="119">
        <v>10</v>
      </c>
      <c r="AJ66" s="118">
        <v>20</v>
      </c>
      <c r="AK66" s="118">
        <v>11</v>
      </c>
      <c r="AL66" s="118">
        <v>5</v>
      </c>
      <c r="AM66" s="118">
        <v>0</v>
      </c>
      <c r="AN66" s="120">
        <f t="shared" si="9"/>
        <v>65</v>
      </c>
      <c r="AO66" s="120">
        <f t="shared" si="9"/>
        <v>28</v>
      </c>
      <c r="AP66" s="121"/>
      <c r="AQ66" s="121"/>
      <c r="AR66" s="121"/>
      <c r="AS66" s="121">
        <v>3</v>
      </c>
      <c r="AT66" s="122">
        <f t="shared" si="10"/>
        <v>3</v>
      </c>
      <c r="AU66" s="123">
        <v>1</v>
      </c>
      <c r="AV66" s="124"/>
      <c r="AW66" s="124"/>
      <c r="AX66" s="124">
        <v>1</v>
      </c>
      <c r="AY66" s="124"/>
      <c r="AZ66" s="124"/>
      <c r="BA66" s="124">
        <v>1</v>
      </c>
      <c r="BB66" s="124">
        <v>1</v>
      </c>
      <c r="BC66" s="124"/>
      <c r="BD66" s="124"/>
      <c r="BE66" s="125">
        <f t="shared" si="5"/>
        <v>3</v>
      </c>
      <c r="BF66" s="89" t="str">
        <f t="shared" si="11"/>
        <v>Mire</v>
      </c>
      <c r="BG66" s="89" t="str">
        <f t="shared" si="11"/>
        <v>Mire</v>
      </c>
      <c r="BH66" s="89" t="str">
        <f t="shared" si="6"/>
        <v>Mire</v>
      </c>
      <c r="BI66" s="126"/>
    </row>
    <row r="67" spans="1:61" ht="13.5" customHeight="1">
      <c r="A67" s="77" t="s">
        <v>788</v>
      </c>
      <c r="B67" s="77" t="s">
        <v>78</v>
      </c>
      <c r="C67" s="77" t="s">
        <v>78</v>
      </c>
      <c r="D67" s="77" t="s">
        <v>575</v>
      </c>
      <c r="E67" s="77" t="s">
        <v>818</v>
      </c>
      <c r="F67" s="77" t="s">
        <v>608</v>
      </c>
      <c r="G67" s="77" t="s">
        <v>609</v>
      </c>
      <c r="H67" s="77" t="s">
        <v>797</v>
      </c>
      <c r="I67" s="39">
        <v>25</v>
      </c>
      <c r="J67" s="77" t="s">
        <v>795</v>
      </c>
      <c r="K67" s="77" t="s">
        <v>798</v>
      </c>
      <c r="L67" s="77" t="s">
        <v>819</v>
      </c>
      <c r="M67" s="114"/>
      <c r="N67" s="114"/>
      <c r="O67" s="114"/>
      <c r="P67" s="114"/>
      <c r="Q67" s="114">
        <v>1</v>
      </c>
      <c r="R67" s="114">
        <v>123</v>
      </c>
      <c r="S67" s="115">
        <f t="shared" si="7"/>
        <v>1</v>
      </c>
      <c r="T67" s="116"/>
      <c r="U67" s="116"/>
      <c r="V67" s="116"/>
      <c r="W67" s="116"/>
      <c r="X67" s="116"/>
      <c r="Y67" s="116"/>
      <c r="Z67" s="116"/>
      <c r="AA67" s="116"/>
      <c r="AB67" s="116">
        <v>21</v>
      </c>
      <c r="AC67" s="116">
        <v>10</v>
      </c>
      <c r="AD67" s="117">
        <f t="shared" si="8"/>
        <v>21</v>
      </c>
      <c r="AE67" s="117">
        <f t="shared" si="8"/>
        <v>10</v>
      </c>
      <c r="AF67" s="118">
        <v>2</v>
      </c>
      <c r="AG67" s="118">
        <v>0</v>
      </c>
      <c r="AH67" s="118">
        <v>10</v>
      </c>
      <c r="AI67" s="119">
        <v>5</v>
      </c>
      <c r="AJ67" s="118">
        <v>9</v>
      </c>
      <c r="AK67" s="118">
        <v>5</v>
      </c>
      <c r="AL67" s="118"/>
      <c r="AM67" s="118"/>
      <c r="AN67" s="120">
        <f t="shared" si="9"/>
        <v>21</v>
      </c>
      <c r="AO67" s="120">
        <f t="shared" si="9"/>
        <v>10</v>
      </c>
      <c r="AP67" s="121"/>
      <c r="AQ67" s="121"/>
      <c r="AR67" s="121"/>
      <c r="AS67" s="121">
        <v>1</v>
      </c>
      <c r="AT67" s="122">
        <f t="shared" si="10"/>
        <v>1</v>
      </c>
      <c r="AU67" s="123"/>
      <c r="AV67" s="124"/>
      <c r="AW67" s="124"/>
      <c r="AX67" s="124"/>
      <c r="AY67" s="124">
        <v>1</v>
      </c>
      <c r="AZ67" s="124"/>
      <c r="BA67" s="124"/>
      <c r="BB67" s="124"/>
      <c r="BC67" s="124"/>
      <c r="BD67" s="124"/>
      <c r="BE67" s="125">
        <f t="shared" si="5"/>
        <v>1</v>
      </c>
      <c r="BF67" s="89" t="str">
        <f t="shared" si="11"/>
        <v>Mire</v>
      </c>
      <c r="BG67" s="89" t="str">
        <f t="shared" si="11"/>
        <v>Mire</v>
      </c>
      <c r="BH67" s="89" t="str">
        <f t="shared" si="6"/>
        <v>Mire</v>
      </c>
      <c r="BI67" s="126"/>
    </row>
    <row r="68" spans="1:61" ht="13.5" customHeight="1">
      <c r="A68" s="77" t="s">
        <v>282</v>
      </c>
      <c r="B68" s="77" t="s">
        <v>78</v>
      </c>
      <c r="C68" s="77" t="s">
        <v>78</v>
      </c>
      <c r="D68" s="77" t="s">
        <v>809</v>
      </c>
      <c r="E68" s="77" t="s">
        <v>502</v>
      </c>
      <c r="F68" s="77" t="s">
        <v>596</v>
      </c>
      <c r="G68" s="77" t="s">
        <v>609</v>
      </c>
      <c r="H68" s="77" t="s">
        <v>797</v>
      </c>
      <c r="I68" s="39">
        <v>30</v>
      </c>
      <c r="J68" s="77" t="s">
        <v>795</v>
      </c>
      <c r="K68" s="77" t="s">
        <v>798</v>
      </c>
      <c r="L68" s="77" t="s">
        <v>502</v>
      </c>
      <c r="M68" s="114"/>
      <c r="N68" s="114"/>
      <c r="O68" s="114"/>
      <c r="P68" s="114"/>
      <c r="Q68" s="114">
        <v>1</v>
      </c>
      <c r="R68" s="114">
        <v>123</v>
      </c>
      <c r="S68" s="115">
        <f t="shared" si="7"/>
        <v>1</v>
      </c>
      <c r="T68" s="116"/>
      <c r="U68" s="116"/>
      <c r="V68" s="116"/>
      <c r="W68" s="116"/>
      <c r="X68" s="116"/>
      <c r="Y68" s="116"/>
      <c r="Z68" s="116"/>
      <c r="AA68" s="116"/>
      <c r="AB68" s="116">
        <v>25</v>
      </c>
      <c r="AC68" s="116">
        <v>6</v>
      </c>
      <c r="AD68" s="117">
        <f t="shared" si="8"/>
        <v>25</v>
      </c>
      <c r="AE68" s="117">
        <f t="shared" si="8"/>
        <v>6</v>
      </c>
      <c r="AF68" s="118">
        <v>5</v>
      </c>
      <c r="AG68" s="118">
        <v>1</v>
      </c>
      <c r="AH68" s="118">
        <v>7</v>
      </c>
      <c r="AI68" s="119">
        <v>1</v>
      </c>
      <c r="AJ68" s="118">
        <v>9</v>
      </c>
      <c r="AK68" s="118">
        <v>4</v>
      </c>
      <c r="AL68" s="118">
        <v>4</v>
      </c>
      <c r="AM68" s="118">
        <v>0</v>
      </c>
      <c r="AN68" s="120">
        <f t="shared" si="9"/>
        <v>25</v>
      </c>
      <c r="AO68" s="120">
        <f t="shared" si="9"/>
        <v>6</v>
      </c>
      <c r="AP68" s="121"/>
      <c r="AQ68" s="121">
        <v>1</v>
      </c>
      <c r="AR68" s="121"/>
      <c r="AS68" s="121"/>
      <c r="AT68" s="122">
        <f t="shared" si="10"/>
        <v>1</v>
      </c>
      <c r="AU68" s="123"/>
      <c r="AV68" s="124"/>
      <c r="AW68" s="124"/>
      <c r="AX68" s="124"/>
      <c r="AY68" s="124"/>
      <c r="AZ68" s="124"/>
      <c r="BA68" s="124"/>
      <c r="BB68" s="124">
        <v>1</v>
      </c>
      <c r="BC68" s="124"/>
      <c r="BD68" s="124"/>
      <c r="BE68" s="125">
        <f t="shared" si="5"/>
        <v>1</v>
      </c>
      <c r="BF68" s="89" t="str">
        <f t="shared" si="11"/>
        <v>Mire</v>
      </c>
      <c r="BG68" s="89" t="str">
        <f t="shared" si="11"/>
        <v>Mire</v>
      </c>
      <c r="BH68" s="89" t="str">
        <f t="shared" si="6"/>
        <v>Mire</v>
      </c>
      <c r="BI68" s="126"/>
    </row>
    <row r="69" spans="1:61" ht="13.5" customHeight="1">
      <c r="A69" s="77" t="s">
        <v>255</v>
      </c>
      <c r="B69" s="77" t="s">
        <v>78</v>
      </c>
      <c r="C69" s="77" t="s">
        <v>78</v>
      </c>
      <c r="D69" s="77" t="s">
        <v>78</v>
      </c>
      <c r="E69" s="77" t="s">
        <v>78</v>
      </c>
      <c r="F69" s="77" t="s">
        <v>596</v>
      </c>
      <c r="G69" s="77" t="s">
        <v>597</v>
      </c>
      <c r="H69" s="77" t="s">
        <v>797</v>
      </c>
      <c r="I69" s="39">
        <v>25</v>
      </c>
      <c r="J69" s="77" t="s">
        <v>795</v>
      </c>
      <c r="K69" s="77" t="s">
        <v>798</v>
      </c>
      <c r="L69" s="77"/>
      <c r="M69" s="114"/>
      <c r="N69" s="114"/>
      <c r="O69" s="114"/>
      <c r="P69" s="114"/>
      <c r="Q69" s="114">
        <v>1</v>
      </c>
      <c r="R69" s="114">
        <v>123</v>
      </c>
      <c r="S69" s="115">
        <f t="shared" si="7"/>
        <v>1</v>
      </c>
      <c r="T69" s="116"/>
      <c r="U69" s="116"/>
      <c r="V69" s="116"/>
      <c r="W69" s="116"/>
      <c r="X69" s="116"/>
      <c r="Y69" s="116"/>
      <c r="Z69" s="116"/>
      <c r="AA69" s="116"/>
      <c r="AB69" s="116">
        <v>25</v>
      </c>
      <c r="AC69" s="116">
        <v>13</v>
      </c>
      <c r="AD69" s="117">
        <f t="shared" si="8"/>
        <v>25</v>
      </c>
      <c r="AE69" s="117">
        <f t="shared" si="8"/>
        <v>13</v>
      </c>
      <c r="AF69" s="118">
        <v>6</v>
      </c>
      <c r="AG69" s="118">
        <v>5</v>
      </c>
      <c r="AH69" s="118">
        <v>5</v>
      </c>
      <c r="AI69" s="119">
        <v>4</v>
      </c>
      <c r="AJ69" s="118">
        <v>14</v>
      </c>
      <c r="AK69" s="118">
        <v>4</v>
      </c>
      <c r="AL69" s="118"/>
      <c r="AM69" s="118"/>
      <c r="AN69" s="120">
        <f t="shared" si="9"/>
        <v>25</v>
      </c>
      <c r="AO69" s="120">
        <f t="shared" si="9"/>
        <v>13</v>
      </c>
      <c r="AP69" s="121"/>
      <c r="AQ69" s="121"/>
      <c r="AR69" s="121"/>
      <c r="AS69" s="121">
        <v>1</v>
      </c>
      <c r="AT69" s="122">
        <f t="shared" si="10"/>
        <v>1</v>
      </c>
      <c r="AU69" s="123"/>
      <c r="AV69" s="124"/>
      <c r="AW69" s="124"/>
      <c r="AX69" s="124"/>
      <c r="AY69" s="124">
        <v>1</v>
      </c>
      <c r="AZ69" s="124"/>
      <c r="BA69" s="124"/>
      <c r="BB69" s="124"/>
      <c r="BC69" s="124"/>
      <c r="BD69" s="124"/>
      <c r="BE69" s="125">
        <f t="shared" si="5"/>
        <v>1</v>
      </c>
      <c r="BF69" s="89" t="str">
        <f t="shared" si="11"/>
        <v>Mire</v>
      </c>
      <c r="BG69" s="89" t="str">
        <f t="shared" si="11"/>
        <v>Mire</v>
      </c>
      <c r="BH69" s="89" t="str">
        <f t="shared" si="6"/>
        <v>Mire</v>
      </c>
      <c r="BI69" s="126"/>
    </row>
    <row r="70" spans="1:61" ht="13.5" customHeight="1">
      <c r="A70" s="77" t="s">
        <v>353</v>
      </c>
      <c r="B70" s="77" t="s">
        <v>78</v>
      </c>
      <c r="C70" s="77" t="s">
        <v>78</v>
      </c>
      <c r="D70" s="77" t="s">
        <v>575</v>
      </c>
      <c r="E70" s="77" t="s">
        <v>579</v>
      </c>
      <c r="F70" s="77" t="s">
        <v>608</v>
      </c>
      <c r="G70" s="77" t="s">
        <v>609</v>
      </c>
      <c r="H70" s="77" t="s">
        <v>797</v>
      </c>
      <c r="I70" s="39">
        <v>40</v>
      </c>
      <c r="J70" s="77" t="s">
        <v>795</v>
      </c>
      <c r="K70" s="77" t="s">
        <v>798</v>
      </c>
      <c r="L70" s="77" t="s">
        <v>579</v>
      </c>
      <c r="M70" s="114"/>
      <c r="N70" s="114"/>
      <c r="O70" s="114"/>
      <c r="P70" s="114"/>
      <c r="Q70" s="114">
        <v>1</v>
      </c>
      <c r="R70" s="114">
        <v>123</v>
      </c>
      <c r="S70" s="115">
        <f t="shared" si="7"/>
        <v>1</v>
      </c>
      <c r="T70" s="116"/>
      <c r="U70" s="116"/>
      <c r="V70" s="116"/>
      <c r="W70" s="116"/>
      <c r="X70" s="116"/>
      <c r="Y70" s="116"/>
      <c r="Z70" s="116"/>
      <c r="AA70" s="116"/>
      <c r="AB70" s="116">
        <v>27</v>
      </c>
      <c r="AC70" s="116">
        <v>13</v>
      </c>
      <c r="AD70" s="117">
        <f t="shared" si="8"/>
        <v>27</v>
      </c>
      <c r="AE70" s="117">
        <f t="shared" si="8"/>
        <v>13</v>
      </c>
      <c r="AF70" s="118">
        <v>6</v>
      </c>
      <c r="AG70" s="118">
        <v>3</v>
      </c>
      <c r="AH70" s="118">
        <v>8</v>
      </c>
      <c r="AI70" s="119">
        <v>5</v>
      </c>
      <c r="AJ70" s="118">
        <v>13</v>
      </c>
      <c r="AK70" s="118">
        <v>5</v>
      </c>
      <c r="AL70" s="118"/>
      <c r="AM70" s="118"/>
      <c r="AN70" s="120">
        <f t="shared" si="9"/>
        <v>27</v>
      </c>
      <c r="AO70" s="120">
        <f t="shared" si="9"/>
        <v>13</v>
      </c>
      <c r="AP70" s="121"/>
      <c r="AQ70" s="121">
        <v>1</v>
      </c>
      <c r="AR70" s="121"/>
      <c r="AS70" s="121"/>
      <c r="AT70" s="122">
        <f t="shared" si="10"/>
        <v>1</v>
      </c>
      <c r="AU70" s="123"/>
      <c r="AV70" s="124"/>
      <c r="AW70" s="124"/>
      <c r="AX70" s="124"/>
      <c r="AY70" s="124">
        <v>1</v>
      </c>
      <c r="AZ70" s="124"/>
      <c r="BA70" s="124"/>
      <c r="BB70" s="124"/>
      <c r="BC70" s="124"/>
      <c r="BD70" s="124"/>
      <c r="BE70" s="125">
        <f aca="true" t="shared" si="12" ref="BE70:BE90">AV70+AW70+AX70+AY70+AZ70+BA70+BB70+BC70+BD70</f>
        <v>1</v>
      </c>
      <c r="BF70" s="89" t="str">
        <f t="shared" si="11"/>
        <v>Mire</v>
      </c>
      <c r="BG70" s="89" t="str">
        <f t="shared" si="11"/>
        <v>Mire</v>
      </c>
      <c r="BH70" s="89" t="str">
        <f aca="true" t="shared" si="13" ref="BH70:BH90">IF(BE70=AT70,"Mire","Gabim")</f>
        <v>Mire</v>
      </c>
      <c r="BI70" s="126"/>
    </row>
    <row r="71" spans="1:61" ht="13.5" customHeight="1">
      <c r="A71" s="77" t="s">
        <v>262</v>
      </c>
      <c r="B71" s="77" t="s">
        <v>78</v>
      </c>
      <c r="C71" s="77" t="s">
        <v>78</v>
      </c>
      <c r="D71" s="77" t="s">
        <v>473</v>
      </c>
      <c r="E71" s="77" t="s">
        <v>820</v>
      </c>
      <c r="F71" s="77" t="s">
        <v>608</v>
      </c>
      <c r="G71" s="77" t="s">
        <v>609</v>
      </c>
      <c r="H71" s="77" t="s">
        <v>797</v>
      </c>
      <c r="I71" s="39">
        <v>50</v>
      </c>
      <c r="J71" s="77" t="s">
        <v>795</v>
      </c>
      <c r="K71" s="77" t="s">
        <v>798</v>
      </c>
      <c r="L71" s="77" t="s">
        <v>479</v>
      </c>
      <c r="M71" s="114"/>
      <c r="N71" s="114">
        <v>1</v>
      </c>
      <c r="O71" s="114">
        <v>1</v>
      </c>
      <c r="P71" s="114"/>
      <c r="Q71" s="114"/>
      <c r="R71" s="114"/>
      <c r="S71" s="115">
        <f t="shared" si="7"/>
        <v>2</v>
      </c>
      <c r="T71" s="116"/>
      <c r="U71" s="116"/>
      <c r="V71" s="116">
        <v>25</v>
      </c>
      <c r="W71" s="116">
        <v>15</v>
      </c>
      <c r="X71" s="116">
        <v>30</v>
      </c>
      <c r="Y71" s="116">
        <v>18</v>
      </c>
      <c r="Z71" s="116"/>
      <c r="AA71" s="116"/>
      <c r="AB71" s="116"/>
      <c r="AC71" s="116"/>
      <c r="AD71" s="117">
        <f t="shared" si="8"/>
        <v>55</v>
      </c>
      <c r="AE71" s="117">
        <f t="shared" si="8"/>
        <v>33</v>
      </c>
      <c r="AF71" s="118">
        <v>3</v>
      </c>
      <c r="AG71" s="118">
        <v>2</v>
      </c>
      <c r="AH71" s="118">
        <v>22</v>
      </c>
      <c r="AI71" s="119">
        <v>13</v>
      </c>
      <c r="AJ71" s="118">
        <v>26</v>
      </c>
      <c r="AK71" s="118">
        <v>16</v>
      </c>
      <c r="AL71" s="118">
        <v>4</v>
      </c>
      <c r="AM71" s="118">
        <v>2</v>
      </c>
      <c r="AN71" s="120">
        <f t="shared" si="9"/>
        <v>55</v>
      </c>
      <c r="AO71" s="120">
        <f t="shared" si="9"/>
        <v>33</v>
      </c>
      <c r="AP71" s="121"/>
      <c r="AQ71" s="121"/>
      <c r="AR71" s="121"/>
      <c r="AS71" s="121">
        <v>2</v>
      </c>
      <c r="AT71" s="122">
        <f t="shared" si="10"/>
        <v>2</v>
      </c>
      <c r="AU71" s="123"/>
      <c r="AV71" s="124"/>
      <c r="AW71" s="124"/>
      <c r="AX71" s="124"/>
      <c r="AY71" s="124"/>
      <c r="AZ71" s="124">
        <v>2</v>
      </c>
      <c r="BA71" s="124"/>
      <c r="BB71" s="124"/>
      <c r="BC71" s="124"/>
      <c r="BD71" s="124"/>
      <c r="BE71" s="125">
        <f t="shared" si="12"/>
        <v>2</v>
      </c>
      <c r="BF71" s="89" t="str">
        <f t="shared" si="11"/>
        <v>Mire</v>
      </c>
      <c r="BG71" s="89" t="str">
        <f t="shared" si="11"/>
        <v>Mire</v>
      </c>
      <c r="BH71" s="89" t="str">
        <f t="shared" si="13"/>
        <v>Mire</v>
      </c>
      <c r="BI71" s="126"/>
    </row>
    <row r="72" spans="1:61" ht="13.5" customHeight="1">
      <c r="A72" s="77" t="s">
        <v>264</v>
      </c>
      <c r="B72" s="77" t="s">
        <v>78</v>
      </c>
      <c r="C72" s="77" t="s">
        <v>78</v>
      </c>
      <c r="D72" s="77" t="s">
        <v>473</v>
      </c>
      <c r="E72" s="77" t="s">
        <v>481</v>
      </c>
      <c r="F72" s="77" t="s">
        <v>608</v>
      </c>
      <c r="G72" s="77" t="s">
        <v>609</v>
      </c>
      <c r="H72" s="77" t="s">
        <v>797</v>
      </c>
      <c r="I72" s="39">
        <v>30</v>
      </c>
      <c r="J72" s="77" t="s">
        <v>795</v>
      </c>
      <c r="K72" s="77" t="s">
        <v>798</v>
      </c>
      <c r="L72" s="77" t="s">
        <v>481</v>
      </c>
      <c r="M72" s="114"/>
      <c r="N72" s="114"/>
      <c r="O72" s="114">
        <v>1</v>
      </c>
      <c r="P72" s="114"/>
      <c r="Q72" s="114">
        <v>1</v>
      </c>
      <c r="R72" s="114">
        <v>12</v>
      </c>
      <c r="S72" s="115">
        <f t="shared" si="7"/>
        <v>2</v>
      </c>
      <c r="T72" s="116"/>
      <c r="U72" s="116"/>
      <c r="V72" s="116"/>
      <c r="W72" s="116"/>
      <c r="X72" s="116">
        <v>22</v>
      </c>
      <c r="Y72" s="116">
        <v>8</v>
      </c>
      <c r="Z72" s="116"/>
      <c r="AA72" s="116"/>
      <c r="AB72" s="116">
        <v>23</v>
      </c>
      <c r="AC72" s="116">
        <v>9</v>
      </c>
      <c r="AD72" s="117">
        <f t="shared" si="8"/>
        <v>45</v>
      </c>
      <c r="AE72" s="117">
        <f t="shared" si="8"/>
        <v>17</v>
      </c>
      <c r="AF72" s="118">
        <v>3</v>
      </c>
      <c r="AG72" s="118">
        <v>2</v>
      </c>
      <c r="AH72" s="118">
        <v>20</v>
      </c>
      <c r="AI72" s="119">
        <v>7</v>
      </c>
      <c r="AJ72" s="118">
        <v>22</v>
      </c>
      <c r="AK72" s="118">
        <v>8</v>
      </c>
      <c r="AL72" s="118"/>
      <c r="AM72" s="118"/>
      <c r="AN72" s="120">
        <f t="shared" si="9"/>
        <v>45</v>
      </c>
      <c r="AO72" s="120">
        <f t="shared" si="9"/>
        <v>17</v>
      </c>
      <c r="AP72" s="121"/>
      <c r="AQ72" s="121">
        <v>1</v>
      </c>
      <c r="AR72" s="121"/>
      <c r="AS72" s="121">
        <v>1</v>
      </c>
      <c r="AT72" s="122">
        <f t="shared" si="10"/>
        <v>2</v>
      </c>
      <c r="AU72" s="123"/>
      <c r="AV72" s="124"/>
      <c r="AW72" s="124"/>
      <c r="AX72" s="124"/>
      <c r="AY72" s="124"/>
      <c r="AZ72" s="124">
        <v>1</v>
      </c>
      <c r="BA72" s="124"/>
      <c r="BB72" s="124"/>
      <c r="BC72" s="124">
        <v>1</v>
      </c>
      <c r="BD72" s="124"/>
      <c r="BE72" s="125">
        <f t="shared" si="12"/>
        <v>2</v>
      </c>
      <c r="BF72" s="89" t="str">
        <f t="shared" si="11"/>
        <v>Mire</v>
      </c>
      <c r="BG72" s="89" t="str">
        <f t="shared" si="11"/>
        <v>Mire</v>
      </c>
      <c r="BH72" s="89" t="str">
        <f t="shared" si="13"/>
        <v>Mire</v>
      </c>
      <c r="BI72" s="126"/>
    </row>
    <row r="73" spans="1:61" ht="13.5" customHeight="1">
      <c r="A73" s="77" t="s">
        <v>789</v>
      </c>
      <c r="B73" s="77" t="s">
        <v>78</v>
      </c>
      <c r="C73" s="77" t="s">
        <v>78</v>
      </c>
      <c r="D73" s="77" t="s">
        <v>483</v>
      </c>
      <c r="E73" s="77" t="s">
        <v>821</v>
      </c>
      <c r="F73" s="77" t="s">
        <v>608</v>
      </c>
      <c r="G73" s="77" t="s">
        <v>609</v>
      </c>
      <c r="H73" s="77" t="s">
        <v>797</v>
      </c>
      <c r="I73" s="39">
        <v>20</v>
      </c>
      <c r="J73" s="77" t="s">
        <v>795</v>
      </c>
      <c r="K73" s="77" t="s">
        <v>798</v>
      </c>
      <c r="L73" s="77" t="s">
        <v>491</v>
      </c>
      <c r="M73" s="114"/>
      <c r="N73" s="114"/>
      <c r="O73" s="114"/>
      <c r="P73" s="114"/>
      <c r="Q73" s="114">
        <v>1</v>
      </c>
      <c r="R73" s="114">
        <v>123</v>
      </c>
      <c r="S73" s="115">
        <f t="shared" si="7"/>
        <v>1</v>
      </c>
      <c r="T73" s="116"/>
      <c r="U73" s="116"/>
      <c r="V73" s="116"/>
      <c r="W73" s="116"/>
      <c r="X73" s="116"/>
      <c r="Y73" s="116"/>
      <c r="Z73" s="116"/>
      <c r="AA73" s="116"/>
      <c r="AB73" s="116">
        <v>18</v>
      </c>
      <c r="AC73" s="116">
        <v>9</v>
      </c>
      <c r="AD73" s="117">
        <f t="shared" si="8"/>
        <v>18</v>
      </c>
      <c r="AE73" s="117">
        <f t="shared" si="8"/>
        <v>9</v>
      </c>
      <c r="AF73" s="118">
        <v>3</v>
      </c>
      <c r="AG73" s="118">
        <v>1</v>
      </c>
      <c r="AH73" s="118">
        <v>9</v>
      </c>
      <c r="AI73" s="119">
        <v>6</v>
      </c>
      <c r="AJ73" s="118">
        <v>4</v>
      </c>
      <c r="AK73" s="118">
        <v>0</v>
      </c>
      <c r="AL73" s="118">
        <v>2</v>
      </c>
      <c r="AM73" s="118">
        <v>2</v>
      </c>
      <c r="AN73" s="120">
        <f t="shared" si="9"/>
        <v>18</v>
      </c>
      <c r="AO73" s="120">
        <f t="shared" si="9"/>
        <v>9</v>
      </c>
      <c r="AP73" s="121"/>
      <c r="AQ73" s="121"/>
      <c r="AR73" s="121"/>
      <c r="AS73" s="121">
        <v>1</v>
      </c>
      <c r="AT73" s="122">
        <f t="shared" si="10"/>
        <v>1</v>
      </c>
      <c r="AU73" s="123"/>
      <c r="AV73" s="124"/>
      <c r="AW73" s="124"/>
      <c r="AX73" s="124"/>
      <c r="AY73" s="124"/>
      <c r="AZ73" s="124">
        <v>1</v>
      </c>
      <c r="BA73" s="124"/>
      <c r="BB73" s="124"/>
      <c r="BC73" s="124"/>
      <c r="BD73" s="124"/>
      <c r="BE73" s="125">
        <f t="shared" si="12"/>
        <v>1</v>
      </c>
      <c r="BF73" s="89" t="str">
        <f t="shared" si="11"/>
        <v>Mire</v>
      </c>
      <c r="BG73" s="89" t="str">
        <f t="shared" si="11"/>
        <v>Mire</v>
      </c>
      <c r="BH73" s="89" t="str">
        <f t="shared" si="13"/>
        <v>Mire</v>
      </c>
      <c r="BI73" s="126"/>
    </row>
    <row r="74" spans="1:61" ht="13.5" customHeight="1">
      <c r="A74" s="77" t="s">
        <v>332</v>
      </c>
      <c r="B74" s="77" t="s">
        <v>78</v>
      </c>
      <c r="C74" s="77" t="s">
        <v>78</v>
      </c>
      <c r="D74" s="77" t="s">
        <v>548</v>
      </c>
      <c r="E74" s="77" t="s">
        <v>555</v>
      </c>
      <c r="F74" s="77" t="s">
        <v>608</v>
      </c>
      <c r="G74" s="77" t="s">
        <v>609</v>
      </c>
      <c r="H74" s="77" t="s">
        <v>797</v>
      </c>
      <c r="I74" s="39">
        <v>25</v>
      </c>
      <c r="J74" s="77" t="s">
        <v>795</v>
      </c>
      <c r="K74" s="77" t="s">
        <v>798</v>
      </c>
      <c r="L74" s="77" t="s">
        <v>555</v>
      </c>
      <c r="M74" s="114"/>
      <c r="N74" s="114"/>
      <c r="O74" s="114"/>
      <c r="P74" s="114"/>
      <c r="Q74" s="114">
        <v>1</v>
      </c>
      <c r="R74" s="114">
        <v>23</v>
      </c>
      <c r="S74" s="115">
        <f t="shared" si="7"/>
        <v>1</v>
      </c>
      <c r="T74" s="116"/>
      <c r="U74" s="116"/>
      <c r="V74" s="116"/>
      <c r="W74" s="116"/>
      <c r="X74" s="116"/>
      <c r="Y74" s="116"/>
      <c r="Z74" s="116"/>
      <c r="AA74" s="116"/>
      <c r="AB74" s="116">
        <v>25</v>
      </c>
      <c r="AC74" s="116">
        <v>7</v>
      </c>
      <c r="AD74" s="117">
        <f t="shared" si="8"/>
        <v>25</v>
      </c>
      <c r="AE74" s="117">
        <f t="shared" si="8"/>
        <v>7</v>
      </c>
      <c r="AF74" s="118"/>
      <c r="AG74" s="118"/>
      <c r="AH74" s="118">
        <v>6</v>
      </c>
      <c r="AI74" s="119">
        <v>2</v>
      </c>
      <c r="AJ74" s="118">
        <v>19</v>
      </c>
      <c r="AK74" s="118">
        <v>5</v>
      </c>
      <c r="AL74" s="118"/>
      <c r="AM74" s="118"/>
      <c r="AN74" s="120">
        <f t="shared" si="9"/>
        <v>25</v>
      </c>
      <c r="AO74" s="120">
        <f t="shared" si="9"/>
        <v>7</v>
      </c>
      <c r="AP74" s="121"/>
      <c r="AQ74" s="121"/>
      <c r="AR74" s="121"/>
      <c r="AS74" s="121">
        <v>1</v>
      </c>
      <c r="AT74" s="122">
        <f t="shared" si="10"/>
        <v>1</v>
      </c>
      <c r="AU74" s="123"/>
      <c r="AV74" s="124"/>
      <c r="AW74" s="124"/>
      <c r="AX74" s="124"/>
      <c r="AY74" s="124"/>
      <c r="AZ74" s="124">
        <v>1</v>
      </c>
      <c r="BA74" s="124"/>
      <c r="BB74" s="124"/>
      <c r="BC74" s="124"/>
      <c r="BD74" s="124"/>
      <c r="BE74" s="125">
        <f t="shared" si="12"/>
        <v>1</v>
      </c>
      <c r="BF74" s="89" t="str">
        <f t="shared" si="11"/>
        <v>Mire</v>
      </c>
      <c r="BG74" s="89" t="str">
        <f t="shared" si="11"/>
        <v>Mire</v>
      </c>
      <c r="BH74" s="89" t="str">
        <f t="shared" si="13"/>
        <v>Mire</v>
      </c>
      <c r="BI74" s="126"/>
    </row>
    <row r="75" spans="1:61" ht="13.5" customHeight="1">
      <c r="A75" s="77" t="s">
        <v>790</v>
      </c>
      <c r="B75" s="77" t="s">
        <v>78</v>
      </c>
      <c r="C75" s="77" t="s">
        <v>78</v>
      </c>
      <c r="D75" s="77" t="s">
        <v>78</v>
      </c>
      <c r="E75" s="77" t="s">
        <v>78</v>
      </c>
      <c r="F75" s="77" t="s">
        <v>596</v>
      </c>
      <c r="G75" s="77" t="s">
        <v>597</v>
      </c>
      <c r="H75" s="77" t="s">
        <v>794</v>
      </c>
      <c r="I75" s="39">
        <v>125</v>
      </c>
      <c r="J75" s="77" t="s">
        <v>795</v>
      </c>
      <c r="K75" s="77" t="s">
        <v>796</v>
      </c>
      <c r="L75" s="77"/>
      <c r="M75" s="114">
        <v>1</v>
      </c>
      <c r="N75" s="114">
        <v>1</v>
      </c>
      <c r="O75" s="114">
        <v>1</v>
      </c>
      <c r="P75" s="114"/>
      <c r="Q75" s="114">
        <v>1</v>
      </c>
      <c r="R75" s="114">
        <v>123</v>
      </c>
      <c r="S75" s="115">
        <f t="shared" si="7"/>
        <v>4</v>
      </c>
      <c r="T75" s="116">
        <v>35</v>
      </c>
      <c r="U75" s="116">
        <v>17</v>
      </c>
      <c r="V75" s="116">
        <v>38</v>
      </c>
      <c r="W75" s="116">
        <v>20</v>
      </c>
      <c r="X75" s="116">
        <v>32</v>
      </c>
      <c r="Y75" s="116">
        <v>16</v>
      </c>
      <c r="Z75" s="116"/>
      <c r="AA75" s="116"/>
      <c r="AB75" s="116">
        <v>35</v>
      </c>
      <c r="AC75" s="116">
        <v>11</v>
      </c>
      <c r="AD75" s="117">
        <f t="shared" si="8"/>
        <v>140</v>
      </c>
      <c r="AE75" s="117">
        <f t="shared" si="8"/>
        <v>64</v>
      </c>
      <c r="AF75" s="118">
        <v>40</v>
      </c>
      <c r="AG75" s="118">
        <v>20</v>
      </c>
      <c r="AH75" s="118">
        <v>60</v>
      </c>
      <c r="AI75" s="119">
        <v>23</v>
      </c>
      <c r="AJ75" s="118">
        <v>38</v>
      </c>
      <c r="AK75" s="118">
        <v>20</v>
      </c>
      <c r="AL75" s="118">
        <v>2</v>
      </c>
      <c r="AM75" s="118">
        <v>1</v>
      </c>
      <c r="AN75" s="120">
        <f t="shared" si="9"/>
        <v>140</v>
      </c>
      <c r="AO75" s="120">
        <f t="shared" si="9"/>
        <v>64</v>
      </c>
      <c r="AP75" s="121"/>
      <c r="AQ75" s="121">
        <v>1</v>
      </c>
      <c r="AR75" s="121"/>
      <c r="AS75" s="121">
        <v>7</v>
      </c>
      <c r="AT75" s="122">
        <f t="shared" si="10"/>
        <v>8</v>
      </c>
      <c r="AU75" s="123">
        <v>6</v>
      </c>
      <c r="AV75" s="124"/>
      <c r="AW75" s="124"/>
      <c r="AX75" s="124">
        <v>3</v>
      </c>
      <c r="AY75" s="124">
        <v>2</v>
      </c>
      <c r="AZ75" s="124"/>
      <c r="BA75" s="124">
        <v>3</v>
      </c>
      <c r="BB75" s="124"/>
      <c r="BC75" s="124"/>
      <c r="BD75" s="124"/>
      <c r="BE75" s="125">
        <f t="shared" si="12"/>
        <v>8</v>
      </c>
      <c r="BF75" s="89" t="str">
        <f t="shared" si="11"/>
        <v>Mire</v>
      </c>
      <c r="BG75" s="89" t="str">
        <f t="shared" si="11"/>
        <v>Mire</v>
      </c>
      <c r="BH75" s="89" t="str">
        <f t="shared" si="13"/>
        <v>Mire</v>
      </c>
      <c r="BI75" s="126"/>
    </row>
    <row r="76" spans="1:61" ht="13.5" customHeight="1">
      <c r="A76" s="77" t="s">
        <v>278</v>
      </c>
      <c r="B76" s="77" t="s">
        <v>78</v>
      </c>
      <c r="C76" s="77" t="s">
        <v>78</v>
      </c>
      <c r="D76" s="77" t="s">
        <v>492</v>
      </c>
      <c r="E76" s="77" t="s">
        <v>497</v>
      </c>
      <c r="F76" s="77" t="s">
        <v>608</v>
      </c>
      <c r="G76" s="77" t="s">
        <v>609</v>
      </c>
      <c r="H76" s="77" t="s">
        <v>797</v>
      </c>
      <c r="I76" s="39">
        <v>30</v>
      </c>
      <c r="J76" s="77" t="s">
        <v>795</v>
      </c>
      <c r="K76" s="77" t="s">
        <v>798</v>
      </c>
      <c r="L76" s="77" t="s">
        <v>497</v>
      </c>
      <c r="M76" s="114"/>
      <c r="N76" s="114"/>
      <c r="O76" s="114"/>
      <c r="P76" s="114"/>
      <c r="Q76" s="114">
        <v>1</v>
      </c>
      <c r="R76" s="114">
        <v>123</v>
      </c>
      <c r="S76" s="115">
        <f t="shared" si="7"/>
        <v>1</v>
      </c>
      <c r="T76" s="116"/>
      <c r="U76" s="116"/>
      <c r="V76" s="116"/>
      <c r="W76" s="116"/>
      <c r="X76" s="116"/>
      <c r="Y76" s="116"/>
      <c r="Z76" s="116"/>
      <c r="AA76" s="116"/>
      <c r="AB76" s="116">
        <v>32</v>
      </c>
      <c r="AC76" s="116">
        <v>16</v>
      </c>
      <c r="AD76" s="117">
        <f t="shared" si="8"/>
        <v>32</v>
      </c>
      <c r="AE76" s="117">
        <f t="shared" si="8"/>
        <v>16</v>
      </c>
      <c r="AF76" s="118"/>
      <c r="AG76" s="118"/>
      <c r="AH76" s="118"/>
      <c r="AI76" s="119"/>
      <c r="AJ76" s="118">
        <v>4</v>
      </c>
      <c r="AK76" s="118">
        <v>1</v>
      </c>
      <c r="AL76" s="118">
        <v>28</v>
      </c>
      <c r="AM76" s="118">
        <v>15</v>
      </c>
      <c r="AN76" s="120">
        <f t="shared" si="9"/>
        <v>32</v>
      </c>
      <c r="AO76" s="120">
        <f t="shared" si="9"/>
        <v>16</v>
      </c>
      <c r="AP76" s="121"/>
      <c r="AQ76" s="121"/>
      <c r="AR76" s="121"/>
      <c r="AS76" s="121">
        <v>1</v>
      </c>
      <c r="AT76" s="122">
        <f t="shared" si="10"/>
        <v>1</v>
      </c>
      <c r="AU76" s="123"/>
      <c r="AV76" s="124"/>
      <c r="AW76" s="124"/>
      <c r="AX76" s="124"/>
      <c r="AY76" s="124"/>
      <c r="AZ76" s="124">
        <v>1</v>
      </c>
      <c r="BA76" s="124"/>
      <c r="BB76" s="124"/>
      <c r="BC76" s="124"/>
      <c r="BD76" s="124"/>
      <c r="BE76" s="125">
        <f t="shared" si="12"/>
        <v>1</v>
      </c>
      <c r="BF76" s="89" t="str">
        <f t="shared" si="11"/>
        <v>Mire</v>
      </c>
      <c r="BG76" s="89" t="str">
        <f t="shared" si="11"/>
        <v>Mire</v>
      </c>
      <c r="BH76" s="89" t="str">
        <f t="shared" si="13"/>
        <v>Mire</v>
      </c>
      <c r="BI76" s="126"/>
    </row>
    <row r="77" spans="1:61" ht="13.5" customHeight="1">
      <c r="A77" s="77" t="s">
        <v>279</v>
      </c>
      <c r="B77" s="77" t="s">
        <v>78</v>
      </c>
      <c r="C77" s="77" t="s">
        <v>78</v>
      </c>
      <c r="D77" s="77" t="s">
        <v>809</v>
      </c>
      <c r="E77" s="77" t="s">
        <v>499</v>
      </c>
      <c r="F77" s="77" t="s">
        <v>596</v>
      </c>
      <c r="G77" s="77" t="s">
        <v>597</v>
      </c>
      <c r="H77" s="77" t="s">
        <v>797</v>
      </c>
      <c r="I77" s="39">
        <v>100</v>
      </c>
      <c r="J77" s="77" t="s">
        <v>795</v>
      </c>
      <c r="K77" s="77" t="s">
        <v>796</v>
      </c>
      <c r="L77" s="77" t="s">
        <v>809</v>
      </c>
      <c r="M77" s="114">
        <v>1</v>
      </c>
      <c r="N77" s="114">
        <v>1</v>
      </c>
      <c r="O77" s="114">
        <v>2</v>
      </c>
      <c r="P77" s="114"/>
      <c r="Q77" s="114"/>
      <c r="R77" s="114"/>
      <c r="S77" s="115">
        <f t="shared" si="7"/>
        <v>4</v>
      </c>
      <c r="T77" s="116">
        <v>25</v>
      </c>
      <c r="U77" s="116">
        <v>14</v>
      </c>
      <c r="V77" s="116">
        <v>33</v>
      </c>
      <c r="W77" s="116">
        <v>13</v>
      </c>
      <c r="X77" s="116">
        <v>45</v>
      </c>
      <c r="Y77" s="116">
        <v>12</v>
      </c>
      <c r="Z77" s="116"/>
      <c r="AA77" s="116"/>
      <c r="AB77" s="116"/>
      <c r="AC77" s="116"/>
      <c r="AD77" s="117">
        <f t="shared" si="8"/>
        <v>103</v>
      </c>
      <c r="AE77" s="117">
        <f t="shared" si="8"/>
        <v>39</v>
      </c>
      <c r="AF77" s="118">
        <v>25</v>
      </c>
      <c r="AG77" s="118">
        <v>14</v>
      </c>
      <c r="AH77" s="118">
        <v>33</v>
      </c>
      <c r="AI77" s="119">
        <v>13</v>
      </c>
      <c r="AJ77" s="118">
        <v>45</v>
      </c>
      <c r="AK77" s="118">
        <v>12</v>
      </c>
      <c r="AL77" s="118"/>
      <c r="AM77" s="118"/>
      <c r="AN77" s="120">
        <f t="shared" si="9"/>
        <v>103</v>
      </c>
      <c r="AO77" s="120">
        <f t="shared" si="9"/>
        <v>39</v>
      </c>
      <c r="AP77" s="121"/>
      <c r="AQ77" s="121">
        <v>4</v>
      </c>
      <c r="AR77" s="121"/>
      <c r="AS77" s="121"/>
      <c r="AT77" s="122">
        <f t="shared" si="10"/>
        <v>4</v>
      </c>
      <c r="AU77" s="123"/>
      <c r="AV77" s="124"/>
      <c r="AW77" s="124"/>
      <c r="AX77" s="124"/>
      <c r="AY77" s="124">
        <v>1</v>
      </c>
      <c r="AZ77" s="124"/>
      <c r="BA77" s="124">
        <v>1</v>
      </c>
      <c r="BB77" s="124"/>
      <c r="BC77" s="124">
        <v>2</v>
      </c>
      <c r="BD77" s="124"/>
      <c r="BE77" s="125">
        <f t="shared" si="12"/>
        <v>4</v>
      </c>
      <c r="BF77" s="89" t="str">
        <f t="shared" si="11"/>
        <v>Mire</v>
      </c>
      <c r="BG77" s="89" t="str">
        <f t="shared" si="11"/>
        <v>Mire</v>
      </c>
      <c r="BH77" s="89" t="str">
        <f t="shared" si="13"/>
        <v>Mire</v>
      </c>
      <c r="BI77" s="126"/>
    </row>
    <row r="78" spans="1:61" ht="13.5" customHeight="1">
      <c r="A78" s="77" t="s">
        <v>270</v>
      </c>
      <c r="B78" s="77" t="s">
        <v>78</v>
      </c>
      <c r="C78" s="77" t="s">
        <v>78</v>
      </c>
      <c r="D78" s="77" t="s">
        <v>483</v>
      </c>
      <c r="E78" s="77" t="s">
        <v>488</v>
      </c>
      <c r="F78" s="77" t="s">
        <v>608</v>
      </c>
      <c r="G78" s="77" t="s">
        <v>609</v>
      </c>
      <c r="H78" s="77" t="s">
        <v>797</v>
      </c>
      <c r="I78" s="39">
        <v>20</v>
      </c>
      <c r="J78" s="77" t="s">
        <v>795</v>
      </c>
      <c r="K78" s="77" t="s">
        <v>798</v>
      </c>
      <c r="L78" s="77" t="s">
        <v>486</v>
      </c>
      <c r="M78" s="114"/>
      <c r="N78" s="114"/>
      <c r="O78" s="114"/>
      <c r="P78" s="114"/>
      <c r="Q78" s="114">
        <v>1</v>
      </c>
      <c r="R78" s="114">
        <v>123</v>
      </c>
      <c r="S78" s="115">
        <f t="shared" si="7"/>
        <v>1</v>
      </c>
      <c r="T78" s="116"/>
      <c r="U78" s="116"/>
      <c r="V78" s="116"/>
      <c r="W78" s="116"/>
      <c r="X78" s="116"/>
      <c r="Y78" s="116"/>
      <c r="Z78" s="116"/>
      <c r="AA78" s="116"/>
      <c r="AB78" s="116">
        <v>15</v>
      </c>
      <c r="AC78" s="116">
        <v>10</v>
      </c>
      <c r="AD78" s="117">
        <f t="shared" si="8"/>
        <v>15</v>
      </c>
      <c r="AE78" s="117">
        <f t="shared" si="8"/>
        <v>10</v>
      </c>
      <c r="AF78" s="118">
        <v>5</v>
      </c>
      <c r="AG78" s="118">
        <v>3</v>
      </c>
      <c r="AH78" s="118">
        <v>4</v>
      </c>
      <c r="AI78" s="119">
        <v>2</v>
      </c>
      <c r="AJ78" s="118">
        <v>6</v>
      </c>
      <c r="AK78" s="118">
        <v>5</v>
      </c>
      <c r="AL78" s="118"/>
      <c r="AM78" s="118"/>
      <c r="AN78" s="120">
        <f t="shared" si="9"/>
        <v>15</v>
      </c>
      <c r="AO78" s="120">
        <f t="shared" si="9"/>
        <v>10</v>
      </c>
      <c r="AP78" s="121"/>
      <c r="AQ78" s="121"/>
      <c r="AR78" s="121"/>
      <c r="AS78" s="121">
        <v>1</v>
      </c>
      <c r="AT78" s="122">
        <f t="shared" si="10"/>
        <v>1</v>
      </c>
      <c r="AU78" s="123"/>
      <c r="AV78" s="124"/>
      <c r="AW78" s="124"/>
      <c r="AX78" s="124"/>
      <c r="AY78" s="124"/>
      <c r="AZ78" s="124"/>
      <c r="BA78" s="124">
        <v>1</v>
      </c>
      <c r="BB78" s="124"/>
      <c r="BC78" s="124"/>
      <c r="BD78" s="124"/>
      <c r="BE78" s="125">
        <f t="shared" si="12"/>
        <v>1</v>
      </c>
      <c r="BF78" s="89" t="str">
        <f t="shared" si="11"/>
        <v>Mire</v>
      </c>
      <c r="BG78" s="89" t="str">
        <f t="shared" si="11"/>
        <v>Mire</v>
      </c>
      <c r="BH78" s="89" t="str">
        <f t="shared" si="13"/>
        <v>Mire</v>
      </c>
      <c r="BI78" s="126"/>
    </row>
    <row r="79" spans="1:61" ht="13.5" customHeight="1">
      <c r="A79" s="77" t="s">
        <v>362</v>
      </c>
      <c r="B79" s="77" t="s">
        <v>78</v>
      </c>
      <c r="C79" s="77" t="s">
        <v>78</v>
      </c>
      <c r="D79" s="77" t="s">
        <v>583</v>
      </c>
      <c r="E79" s="77" t="s">
        <v>589</v>
      </c>
      <c r="F79" s="77" t="s">
        <v>608</v>
      </c>
      <c r="G79" s="77" t="s">
        <v>609</v>
      </c>
      <c r="H79" s="77" t="s">
        <v>797</v>
      </c>
      <c r="I79" s="39">
        <v>20</v>
      </c>
      <c r="J79" s="77" t="s">
        <v>795</v>
      </c>
      <c r="K79" s="77" t="s">
        <v>798</v>
      </c>
      <c r="L79" s="77" t="s">
        <v>589</v>
      </c>
      <c r="M79" s="114"/>
      <c r="N79" s="114"/>
      <c r="O79" s="114"/>
      <c r="P79" s="114"/>
      <c r="Q79" s="114">
        <v>1</v>
      </c>
      <c r="R79" s="114">
        <v>123</v>
      </c>
      <c r="S79" s="115">
        <f t="shared" si="7"/>
        <v>1</v>
      </c>
      <c r="T79" s="116"/>
      <c r="U79" s="116"/>
      <c r="V79" s="116"/>
      <c r="W79" s="116"/>
      <c r="X79" s="116"/>
      <c r="Y79" s="116"/>
      <c r="Z79" s="116"/>
      <c r="AA79" s="116"/>
      <c r="AB79" s="116">
        <v>18</v>
      </c>
      <c r="AC79" s="116">
        <v>9</v>
      </c>
      <c r="AD79" s="117">
        <f t="shared" si="8"/>
        <v>18</v>
      </c>
      <c r="AE79" s="117">
        <f t="shared" si="8"/>
        <v>9</v>
      </c>
      <c r="AF79" s="118"/>
      <c r="AG79" s="118"/>
      <c r="AH79" s="118">
        <v>6</v>
      </c>
      <c r="AI79" s="119">
        <v>2</v>
      </c>
      <c r="AJ79" s="118">
        <v>10</v>
      </c>
      <c r="AK79" s="118">
        <v>6</v>
      </c>
      <c r="AL79" s="118">
        <v>2</v>
      </c>
      <c r="AM79" s="118">
        <v>1</v>
      </c>
      <c r="AN79" s="120">
        <f t="shared" si="9"/>
        <v>18</v>
      </c>
      <c r="AO79" s="120">
        <f t="shared" si="9"/>
        <v>9</v>
      </c>
      <c r="AP79" s="121"/>
      <c r="AQ79" s="121"/>
      <c r="AR79" s="121"/>
      <c r="AS79" s="121">
        <v>1</v>
      </c>
      <c r="AT79" s="122">
        <f t="shared" si="10"/>
        <v>1</v>
      </c>
      <c r="AU79" s="123"/>
      <c r="AV79" s="124"/>
      <c r="AW79" s="124">
        <v>1</v>
      </c>
      <c r="AX79" s="124"/>
      <c r="AY79" s="124"/>
      <c r="AZ79" s="124"/>
      <c r="BA79" s="124"/>
      <c r="BB79" s="124"/>
      <c r="BC79" s="124"/>
      <c r="BD79" s="124"/>
      <c r="BE79" s="125">
        <f t="shared" si="12"/>
        <v>1</v>
      </c>
      <c r="BF79" s="89" t="str">
        <f t="shared" si="11"/>
        <v>Mire</v>
      </c>
      <c r="BG79" s="89" t="str">
        <f t="shared" si="11"/>
        <v>Mire</v>
      </c>
      <c r="BH79" s="89" t="str">
        <f t="shared" si="13"/>
        <v>Mire</v>
      </c>
      <c r="BI79" s="126"/>
    </row>
    <row r="80" spans="1:61" ht="13.5" customHeight="1">
      <c r="A80" s="77" t="s">
        <v>308</v>
      </c>
      <c r="B80" s="77" t="s">
        <v>78</v>
      </c>
      <c r="C80" s="77" t="s">
        <v>78</v>
      </c>
      <c r="D80" s="77" t="s">
        <v>526</v>
      </c>
      <c r="E80" s="77" t="s">
        <v>529</v>
      </c>
      <c r="F80" s="77" t="s">
        <v>608</v>
      </c>
      <c r="G80" s="77" t="s">
        <v>609</v>
      </c>
      <c r="H80" s="77" t="s">
        <v>797</v>
      </c>
      <c r="I80" s="39">
        <v>25</v>
      </c>
      <c r="J80" s="77" t="s">
        <v>795</v>
      </c>
      <c r="K80" s="77" t="s">
        <v>798</v>
      </c>
      <c r="L80" s="77" t="s">
        <v>529</v>
      </c>
      <c r="M80" s="114"/>
      <c r="N80" s="114"/>
      <c r="O80" s="114"/>
      <c r="P80" s="114"/>
      <c r="Q80" s="114">
        <v>1</v>
      </c>
      <c r="R80" s="114">
        <v>123</v>
      </c>
      <c r="S80" s="115">
        <f t="shared" si="7"/>
        <v>1</v>
      </c>
      <c r="T80" s="116"/>
      <c r="U80" s="116"/>
      <c r="V80" s="116"/>
      <c r="W80" s="116"/>
      <c r="X80" s="116"/>
      <c r="Y80" s="116"/>
      <c r="Z80" s="116"/>
      <c r="AA80" s="116"/>
      <c r="AB80" s="116">
        <v>25</v>
      </c>
      <c r="AC80" s="116">
        <v>8</v>
      </c>
      <c r="AD80" s="117">
        <f t="shared" si="8"/>
        <v>25</v>
      </c>
      <c r="AE80" s="117">
        <f t="shared" si="8"/>
        <v>8</v>
      </c>
      <c r="AF80" s="118">
        <v>4</v>
      </c>
      <c r="AG80" s="118">
        <v>2</v>
      </c>
      <c r="AH80" s="118">
        <v>11</v>
      </c>
      <c r="AI80" s="119">
        <v>3</v>
      </c>
      <c r="AJ80" s="118">
        <v>10</v>
      </c>
      <c r="AK80" s="118">
        <v>3</v>
      </c>
      <c r="AL80" s="118"/>
      <c r="AM80" s="118"/>
      <c r="AN80" s="120">
        <f t="shared" si="9"/>
        <v>25</v>
      </c>
      <c r="AO80" s="120">
        <f t="shared" si="9"/>
        <v>8</v>
      </c>
      <c r="AP80" s="121"/>
      <c r="AQ80" s="121">
        <v>1</v>
      </c>
      <c r="AR80" s="121"/>
      <c r="AS80" s="121"/>
      <c r="AT80" s="122">
        <f t="shared" si="10"/>
        <v>1</v>
      </c>
      <c r="AU80" s="123"/>
      <c r="AV80" s="124"/>
      <c r="AW80" s="124"/>
      <c r="AX80" s="124"/>
      <c r="AY80" s="124"/>
      <c r="AZ80" s="124"/>
      <c r="BA80" s="124"/>
      <c r="BB80" s="124">
        <v>1</v>
      </c>
      <c r="BC80" s="124"/>
      <c r="BD80" s="124"/>
      <c r="BE80" s="125">
        <f t="shared" si="12"/>
        <v>1</v>
      </c>
      <c r="BF80" s="89" t="str">
        <f t="shared" si="11"/>
        <v>Mire</v>
      </c>
      <c r="BG80" s="89" t="str">
        <f t="shared" si="11"/>
        <v>Mire</v>
      </c>
      <c r="BH80" s="89" t="str">
        <f t="shared" si="13"/>
        <v>Mire</v>
      </c>
      <c r="BI80" s="126"/>
    </row>
    <row r="81" spans="1:61" ht="13.5" customHeight="1">
      <c r="A81" s="77" t="s">
        <v>791</v>
      </c>
      <c r="B81" s="77" t="s">
        <v>78</v>
      </c>
      <c r="C81" s="77" t="s">
        <v>78</v>
      </c>
      <c r="D81" s="77" t="s">
        <v>78</v>
      </c>
      <c r="E81" s="77" t="s">
        <v>78</v>
      </c>
      <c r="F81" s="77" t="s">
        <v>596</v>
      </c>
      <c r="G81" s="77" t="s">
        <v>597</v>
      </c>
      <c r="H81" s="77" t="s">
        <v>797</v>
      </c>
      <c r="I81" s="39">
        <v>80</v>
      </c>
      <c r="J81" s="77" t="s">
        <v>795</v>
      </c>
      <c r="K81" s="77" t="s">
        <v>796</v>
      </c>
      <c r="L81" s="77"/>
      <c r="M81" s="114">
        <v>1</v>
      </c>
      <c r="N81" s="114">
        <v>1</v>
      </c>
      <c r="O81" s="114">
        <v>1</v>
      </c>
      <c r="P81" s="114"/>
      <c r="Q81" s="114"/>
      <c r="R81" s="114"/>
      <c r="S81" s="115">
        <f t="shared" si="7"/>
        <v>3</v>
      </c>
      <c r="T81" s="116">
        <v>20</v>
      </c>
      <c r="U81" s="116">
        <v>9</v>
      </c>
      <c r="V81" s="116">
        <v>23</v>
      </c>
      <c r="W81" s="116">
        <v>12</v>
      </c>
      <c r="X81" s="116">
        <v>18</v>
      </c>
      <c r="Y81" s="116">
        <v>8</v>
      </c>
      <c r="Z81" s="116"/>
      <c r="AA81" s="116"/>
      <c r="AB81" s="116"/>
      <c r="AC81" s="116"/>
      <c r="AD81" s="117">
        <f t="shared" si="8"/>
        <v>61</v>
      </c>
      <c r="AE81" s="117">
        <f t="shared" si="8"/>
        <v>29</v>
      </c>
      <c r="AF81" s="118">
        <v>20</v>
      </c>
      <c r="AG81" s="118">
        <v>9</v>
      </c>
      <c r="AH81" s="118">
        <v>23</v>
      </c>
      <c r="AI81" s="119">
        <v>12</v>
      </c>
      <c r="AJ81" s="118">
        <v>16</v>
      </c>
      <c r="AK81" s="118">
        <v>8</v>
      </c>
      <c r="AL81" s="118">
        <v>2</v>
      </c>
      <c r="AM81" s="118">
        <v>0</v>
      </c>
      <c r="AN81" s="120">
        <f t="shared" si="9"/>
        <v>61</v>
      </c>
      <c r="AO81" s="120">
        <f t="shared" si="9"/>
        <v>29</v>
      </c>
      <c r="AP81" s="121"/>
      <c r="AQ81" s="121"/>
      <c r="AR81" s="121"/>
      <c r="AS81" s="121">
        <v>3</v>
      </c>
      <c r="AT81" s="122">
        <f t="shared" si="10"/>
        <v>3</v>
      </c>
      <c r="AU81" s="123">
        <v>1</v>
      </c>
      <c r="AV81" s="124"/>
      <c r="AW81" s="124"/>
      <c r="AX81" s="124"/>
      <c r="AY81" s="124"/>
      <c r="AZ81" s="124">
        <v>2</v>
      </c>
      <c r="BA81" s="124"/>
      <c r="BB81" s="124">
        <v>1</v>
      </c>
      <c r="BC81" s="124"/>
      <c r="BD81" s="124"/>
      <c r="BE81" s="125">
        <f t="shared" si="12"/>
        <v>3</v>
      </c>
      <c r="BF81" s="89" t="str">
        <f t="shared" si="11"/>
        <v>Mire</v>
      </c>
      <c r="BG81" s="89" t="str">
        <f t="shared" si="11"/>
        <v>Mire</v>
      </c>
      <c r="BH81" s="89" t="str">
        <f t="shared" si="13"/>
        <v>Mire</v>
      </c>
      <c r="BI81" s="126"/>
    </row>
    <row r="82" spans="1:61" ht="13.5" customHeight="1">
      <c r="A82" s="77" t="s">
        <v>371</v>
      </c>
      <c r="B82" s="77" t="s">
        <v>78</v>
      </c>
      <c r="C82" s="77" t="s">
        <v>78</v>
      </c>
      <c r="D82" s="77" t="s">
        <v>78</v>
      </c>
      <c r="E82" s="77" t="s">
        <v>78</v>
      </c>
      <c r="F82" s="77" t="s">
        <v>596</v>
      </c>
      <c r="G82" s="77" t="s">
        <v>597</v>
      </c>
      <c r="H82" s="77" t="s">
        <v>794</v>
      </c>
      <c r="I82" s="39">
        <v>100</v>
      </c>
      <c r="J82" s="77" t="s">
        <v>804</v>
      </c>
      <c r="K82" s="77" t="s">
        <v>798</v>
      </c>
      <c r="L82" s="77" t="s">
        <v>822</v>
      </c>
      <c r="M82" s="114">
        <v>1</v>
      </c>
      <c r="N82" s="114">
        <v>1</v>
      </c>
      <c r="O82" s="114">
        <v>1</v>
      </c>
      <c r="P82" s="114"/>
      <c r="Q82" s="114"/>
      <c r="R82" s="114"/>
      <c r="S82" s="115">
        <f t="shared" si="7"/>
        <v>3</v>
      </c>
      <c r="T82" s="116">
        <v>26</v>
      </c>
      <c r="U82" s="116">
        <v>7</v>
      </c>
      <c r="V82" s="116">
        <v>28</v>
      </c>
      <c r="W82" s="116">
        <v>14</v>
      </c>
      <c r="X82" s="116">
        <v>27</v>
      </c>
      <c r="Y82" s="116">
        <v>10</v>
      </c>
      <c r="Z82" s="116"/>
      <c r="AA82" s="116"/>
      <c r="AB82" s="116"/>
      <c r="AC82" s="116"/>
      <c r="AD82" s="117">
        <f t="shared" si="8"/>
        <v>81</v>
      </c>
      <c r="AE82" s="117">
        <f t="shared" si="8"/>
        <v>31</v>
      </c>
      <c r="AF82" s="118">
        <v>20</v>
      </c>
      <c r="AG82" s="118">
        <v>7</v>
      </c>
      <c r="AH82" s="118">
        <v>19</v>
      </c>
      <c r="AI82" s="119">
        <v>14</v>
      </c>
      <c r="AJ82" s="118">
        <v>32</v>
      </c>
      <c r="AK82" s="118">
        <v>8</v>
      </c>
      <c r="AL82" s="118">
        <v>10</v>
      </c>
      <c r="AM82" s="118">
        <v>2</v>
      </c>
      <c r="AN82" s="120">
        <f t="shared" si="9"/>
        <v>81</v>
      </c>
      <c r="AO82" s="120">
        <f t="shared" si="9"/>
        <v>31</v>
      </c>
      <c r="AP82" s="121"/>
      <c r="AQ82" s="121"/>
      <c r="AR82" s="121"/>
      <c r="AS82" s="121">
        <v>3</v>
      </c>
      <c r="AT82" s="122">
        <f t="shared" si="10"/>
        <v>3</v>
      </c>
      <c r="AU82" s="123">
        <v>2</v>
      </c>
      <c r="AV82" s="124"/>
      <c r="AW82" s="124"/>
      <c r="AX82" s="124"/>
      <c r="AY82" s="124">
        <v>1</v>
      </c>
      <c r="AZ82" s="124">
        <v>2</v>
      </c>
      <c r="BA82" s="124"/>
      <c r="BB82" s="124"/>
      <c r="BC82" s="124"/>
      <c r="BD82" s="124"/>
      <c r="BE82" s="125">
        <f t="shared" si="12"/>
        <v>3</v>
      </c>
      <c r="BF82" s="89" t="str">
        <f t="shared" si="11"/>
        <v>Mire</v>
      </c>
      <c r="BG82" s="89" t="str">
        <f t="shared" si="11"/>
        <v>Mire</v>
      </c>
      <c r="BH82" s="89" t="str">
        <f t="shared" si="13"/>
        <v>Mire</v>
      </c>
      <c r="BI82" s="126"/>
    </row>
    <row r="83" spans="1:61" ht="13.5" customHeight="1">
      <c r="A83" s="77" t="s">
        <v>792</v>
      </c>
      <c r="B83" s="77" t="s">
        <v>78</v>
      </c>
      <c r="C83" s="77" t="s">
        <v>78</v>
      </c>
      <c r="D83" s="77" t="s">
        <v>78</v>
      </c>
      <c r="E83" s="77" t="s">
        <v>78</v>
      </c>
      <c r="F83" s="77" t="s">
        <v>596</v>
      </c>
      <c r="G83" s="77" t="s">
        <v>597</v>
      </c>
      <c r="H83" s="77" t="s">
        <v>797</v>
      </c>
      <c r="I83" s="39">
        <v>50</v>
      </c>
      <c r="J83" s="77" t="s">
        <v>795</v>
      </c>
      <c r="K83" s="77" t="s">
        <v>796</v>
      </c>
      <c r="L83" s="77"/>
      <c r="M83" s="114"/>
      <c r="N83" s="114"/>
      <c r="O83" s="114">
        <v>1</v>
      </c>
      <c r="P83" s="114"/>
      <c r="Q83" s="114">
        <v>1</v>
      </c>
      <c r="R83" s="114">
        <v>123</v>
      </c>
      <c r="S83" s="115">
        <f t="shared" si="7"/>
        <v>2</v>
      </c>
      <c r="T83" s="116"/>
      <c r="U83" s="116"/>
      <c r="V83" s="116"/>
      <c r="W83" s="116"/>
      <c r="X83" s="116">
        <v>25</v>
      </c>
      <c r="Y83" s="116">
        <v>9</v>
      </c>
      <c r="Z83" s="116"/>
      <c r="AA83" s="116"/>
      <c r="AB83" s="116">
        <v>25</v>
      </c>
      <c r="AC83" s="116">
        <v>12</v>
      </c>
      <c r="AD83" s="117">
        <f t="shared" si="8"/>
        <v>50</v>
      </c>
      <c r="AE83" s="117">
        <f t="shared" si="8"/>
        <v>21</v>
      </c>
      <c r="AF83" s="118">
        <v>6</v>
      </c>
      <c r="AG83" s="118">
        <v>2</v>
      </c>
      <c r="AH83" s="118">
        <v>19</v>
      </c>
      <c r="AI83" s="119">
        <v>7</v>
      </c>
      <c r="AJ83" s="118">
        <v>25</v>
      </c>
      <c r="AK83" s="118">
        <v>12</v>
      </c>
      <c r="AL83" s="118"/>
      <c r="AM83" s="118"/>
      <c r="AN83" s="120">
        <f t="shared" si="9"/>
        <v>50</v>
      </c>
      <c r="AO83" s="120">
        <f t="shared" si="9"/>
        <v>21</v>
      </c>
      <c r="AP83" s="121"/>
      <c r="AQ83" s="121"/>
      <c r="AR83" s="121"/>
      <c r="AS83" s="121">
        <v>2</v>
      </c>
      <c r="AT83" s="122">
        <f t="shared" si="10"/>
        <v>2</v>
      </c>
      <c r="AU83" s="123"/>
      <c r="AV83" s="124"/>
      <c r="AW83" s="124"/>
      <c r="AX83" s="124">
        <v>2</v>
      </c>
      <c r="AY83" s="124"/>
      <c r="AZ83" s="124"/>
      <c r="BA83" s="124"/>
      <c r="BB83" s="124"/>
      <c r="BC83" s="124"/>
      <c r="BD83" s="124"/>
      <c r="BE83" s="125">
        <f t="shared" si="12"/>
        <v>2</v>
      </c>
      <c r="BF83" s="89" t="str">
        <f t="shared" si="11"/>
        <v>Mire</v>
      </c>
      <c r="BG83" s="89" t="str">
        <f t="shared" si="11"/>
        <v>Mire</v>
      </c>
      <c r="BH83" s="89" t="str">
        <f t="shared" si="13"/>
        <v>Mire</v>
      </c>
      <c r="BI83" s="126"/>
    </row>
    <row r="84" spans="1:61" ht="13.5" customHeight="1">
      <c r="A84" s="77" t="s">
        <v>256</v>
      </c>
      <c r="B84" s="77" t="s">
        <v>78</v>
      </c>
      <c r="C84" s="77" t="s">
        <v>78</v>
      </c>
      <c r="D84" s="77" t="s">
        <v>78</v>
      </c>
      <c r="E84" s="77" t="s">
        <v>78</v>
      </c>
      <c r="F84" s="77" t="s">
        <v>596</v>
      </c>
      <c r="G84" s="77" t="s">
        <v>597</v>
      </c>
      <c r="H84" s="77" t="s">
        <v>797</v>
      </c>
      <c r="I84" s="39">
        <v>20</v>
      </c>
      <c r="J84" s="77" t="s">
        <v>795</v>
      </c>
      <c r="K84" s="77" t="s">
        <v>798</v>
      </c>
      <c r="L84" s="77"/>
      <c r="M84" s="114"/>
      <c r="N84" s="114"/>
      <c r="O84" s="114"/>
      <c r="P84" s="114"/>
      <c r="Q84" s="114">
        <v>1</v>
      </c>
      <c r="R84" s="114">
        <v>123</v>
      </c>
      <c r="S84" s="115">
        <f t="shared" si="7"/>
        <v>1</v>
      </c>
      <c r="T84" s="116"/>
      <c r="U84" s="116"/>
      <c r="V84" s="116"/>
      <c r="W84" s="116"/>
      <c r="X84" s="116"/>
      <c r="Y84" s="116"/>
      <c r="Z84" s="116"/>
      <c r="AA84" s="116"/>
      <c r="AB84" s="116">
        <v>20</v>
      </c>
      <c r="AC84" s="116">
        <v>9</v>
      </c>
      <c r="AD84" s="117">
        <f t="shared" si="8"/>
        <v>20</v>
      </c>
      <c r="AE84" s="117">
        <f t="shared" si="8"/>
        <v>9</v>
      </c>
      <c r="AF84" s="118">
        <v>7</v>
      </c>
      <c r="AG84" s="118">
        <v>4</v>
      </c>
      <c r="AH84" s="118">
        <v>6</v>
      </c>
      <c r="AI84" s="119">
        <v>3</v>
      </c>
      <c r="AJ84" s="118">
        <v>7</v>
      </c>
      <c r="AK84" s="118">
        <v>2</v>
      </c>
      <c r="AL84" s="118"/>
      <c r="AM84" s="118"/>
      <c r="AN84" s="120">
        <f t="shared" si="9"/>
        <v>20</v>
      </c>
      <c r="AO84" s="120">
        <f t="shared" si="9"/>
        <v>9</v>
      </c>
      <c r="AP84" s="121"/>
      <c r="AQ84" s="121"/>
      <c r="AR84" s="121"/>
      <c r="AS84" s="121">
        <v>1</v>
      </c>
      <c r="AT84" s="122">
        <f t="shared" si="10"/>
        <v>1</v>
      </c>
      <c r="AU84" s="123"/>
      <c r="AV84" s="124"/>
      <c r="AW84" s="124"/>
      <c r="AX84" s="124">
        <v>1</v>
      </c>
      <c r="AY84" s="124"/>
      <c r="AZ84" s="124"/>
      <c r="BA84" s="124"/>
      <c r="BB84" s="124"/>
      <c r="BC84" s="124"/>
      <c r="BD84" s="124"/>
      <c r="BE84" s="125">
        <f t="shared" si="12"/>
        <v>1</v>
      </c>
      <c r="BF84" s="89" t="str">
        <f t="shared" si="11"/>
        <v>Mire</v>
      </c>
      <c r="BG84" s="89" t="str">
        <f t="shared" si="11"/>
        <v>Mire</v>
      </c>
      <c r="BH84" s="89" t="str">
        <f t="shared" si="13"/>
        <v>Mire</v>
      </c>
      <c r="BI84" s="126"/>
    </row>
    <row r="85" spans="1:61" ht="13.5" customHeight="1">
      <c r="A85" s="77" t="s">
        <v>793</v>
      </c>
      <c r="B85" s="77" t="s">
        <v>78</v>
      </c>
      <c r="C85" s="77" t="s">
        <v>78</v>
      </c>
      <c r="D85" s="77" t="s">
        <v>78</v>
      </c>
      <c r="E85" s="77" t="s">
        <v>78</v>
      </c>
      <c r="F85" s="77" t="s">
        <v>608</v>
      </c>
      <c r="G85" s="77" t="s">
        <v>609</v>
      </c>
      <c r="H85" s="77" t="s">
        <v>794</v>
      </c>
      <c r="I85" s="39">
        <v>75</v>
      </c>
      <c r="J85" s="77" t="s">
        <v>804</v>
      </c>
      <c r="K85" s="77" t="s">
        <v>796</v>
      </c>
      <c r="L85" s="77"/>
      <c r="M85" s="114"/>
      <c r="N85" s="114">
        <v>1</v>
      </c>
      <c r="O85" s="114">
        <v>1</v>
      </c>
      <c r="P85" s="114"/>
      <c r="Q85" s="114"/>
      <c r="R85" s="114"/>
      <c r="S85" s="115">
        <f t="shared" si="7"/>
        <v>2</v>
      </c>
      <c r="T85" s="116"/>
      <c r="U85" s="116"/>
      <c r="V85" s="116">
        <v>27</v>
      </c>
      <c r="W85" s="116">
        <v>7</v>
      </c>
      <c r="X85" s="116">
        <v>29</v>
      </c>
      <c r="Y85" s="116">
        <v>15</v>
      </c>
      <c r="Z85" s="116"/>
      <c r="AA85" s="116"/>
      <c r="AB85" s="116"/>
      <c r="AC85" s="116"/>
      <c r="AD85" s="117">
        <f t="shared" si="8"/>
        <v>56</v>
      </c>
      <c r="AE85" s="117">
        <f t="shared" si="8"/>
        <v>22</v>
      </c>
      <c r="AF85" s="118"/>
      <c r="AG85" s="118"/>
      <c r="AH85" s="118">
        <v>27</v>
      </c>
      <c r="AI85" s="119">
        <v>7</v>
      </c>
      <c r="AJ85" s="118">
        <v>29</v>
      </c>
      <c r="AK85" s="118">
        <v>15</v>
      </c>
      <c r="AL85" s="118"/>
      <c r="AM85" s="118">
        <v>0</v>
      </c>
      <c r="AN85" s="120">
        <f t="shared" si="9"/>
        <v>56</v>
      </c>
      <c r="AO85" s="120">
        <f t="shared" si="9"/>
        <v>22</v>
      </c>
      <c r="AP85" s="121"/>
      <c r="AQ85" s="121"/>
      <c r="AR85" s="121"/>
      <c r="AS85" s="121">
        <v>2</v>
      </c>
      <c r="AT85" s="122">
        <f t="shared" si="10"/>
        <v>2</v>
      </c>
      <c r="AU85" s="123">
        <v>1</v>
      </c>
      <c r="AV85" s="124"/>
      <c r="AW85" s="124"/>
      <c r="AX85" s="124">
        <v>2</v>
      </c>
      <c r="AY85" s="124"/>
      <c r="AZ85" s="124"/>
      <c r="BA85" s="124"/>
      <c r="BB85" s="124"/>
      <c r="BC85" s="124"/>
      <c r="BD85" s="124"/>
      <c r="BE85" s="125">
        <f t="shared" si="12"/>
        <v>2</v>
      </c>
      <c r="BF85" s="89" t="str">
        <f t="shared" si="11"/>
        <v>Mire</v>
      </c>
      <c r="BG85" s="89" t="str">
        <f t="shared" si="11"/>
        <v>Mire</v>
      </c>
      <c r="BH85" s="89" t="str">
        <f t="shared" si="13"/>
        <v>Mire</v>
      </c>
      <c r="BI85" s="126"/>
    </row>
    <row r="86" spans="1:61" ht="13.5" customHeight="1">
      <c r="A86" s="77" t="s">
        <v>265</v>
      </c>
      <c r="B86" s="77" t="s">
        <v>78</v>
      </c>
      <c r="C86" s="77" t="s">
        <v>78</v>
      </c>
      <c r="D86" s="77" t="s">
        <v>473</v>
      </c>
      <c r="E86" s="77" t="s">
        <v>482</v>
      </c>
      <c r="F86" s="77" t="s">
        <v>608</v>
      </c>
      <c r="G86" s="77" t="s">
        <v>609</v>
      </c>
      <c r="H86" s="77" t="s">
        <v>797</v>
      </c>
      <c r="I86" s="39">
        <v>20</v>
      </c>
      <c r="J86" s="77" t="s">
        <v>795</v>
      </c>
      <c r="K86" s="77" t="s">
        <v>798</v>
      </c>
      <c r="L86" s="77" t="s">
        <v>482</v>
      </c>
      <c r="M86" s="114"/>
      <c r="N86" s="114"/>
      <c r="O86" s="114"/>
      <c r="P86" s="114"/>
      <c r="Q86" s="114">
        <v>1</v>
      </c>
      <c r="R86" s="114">
        <v>123</v>
      </c>
      <c r="S86" s="115">
        <f t="shared" si="7"/>
        <v>1</v>
      </c>
      <c r="T86" s="116"/>
      <c r="U86" s="116"/>
      <c r="V86" s="116"/>
      <c r="W86" s="116"/>
      <c r="X86" s="116"/>
      <c r="Y86" s="116"/>
      <c r="Z86" s="116"/>
      <c r="AA86" s="116"/>
      <c r="AB86" s="116">
        <v>20</v>
      </c>
      <c r="AC86" s="116">
        <v>9</v>
      </c>
      <c r="AD86" s="117">
        <f t="shared" si="8"/>
        <v>20</v>
      </c>
      <c r="AE86" s="117">
        <f t="shared" si="8"/>
        <v>9</v>
      </c>
      <c r="AF86" s="118"/>
      <c r="AG86" s="118"/>
      <c r="AH86" s="118">
        <v>6</v>
      </c>
      <c r="AI86" s="119">
        <v>2</v>
      </c>
      <c r="AJ86" s="118">
        <v>8</v>
      </c>
      <c r="AK86" s="118">
        <v>4</v>
      </c>
      <c r="AL86" s="118">
        <v>6</v>
      </c>
      <c r="AM86" s="118">
        <v>3</v>
      </c>
      <c r="AN86" s="120">
        <f t="shared" si="9"/>
        <v>20</v>
      </c>
      <c r="AO86" s="120">
        <f t="shared" si="9"/>
        <v>9</v>
      </c>
      <c r="AP86" s="121"/>
      <c r="AQ86" s="121"/>
      <c r="AR86" s="121"/>
      <c r="AS86" s="121">
        <v>1</v>
      </c>
      <c r="AT86" s="122">
        <f t="shared" si="10"/>
        <v>1</v>
      </c>
      <c r="AU86" s="123"/>
      <c r="AV86" s="124"/>
      <c r="AW86" s="124">
        <v>1</v>
      </c>
      <c r="AX86" s="124"/>
      <c r="AY86" s="124"/>
      <c r="AZ86" s="124"/>
      <c r="BA86" s="124"/>
      <c r="BB86" s="124"/>
      <c r="BC86" s="124"/>
      <c r="BD86" s="124"/>
      <c r="BE86" s="125">
        <f t="shared" si="12"/>
        <v>1</v>
      </c>
      <c r="BF86" s="89" t="str">
        <f t="shared" si="11"/>
        <v>Mire</v>
      </c>
      <c r="BG86" s="89" t="str">
        <f t="shared" si="11"/>
        <v>Mire</v>
      </c>
      <c r="BH86" s="89" t="str">
        <f t="shared" si="13"/>
        <v>Mire</v>
      </c>
      <c r="BI86" s="126"/>
    </row>
    <row r="87" spans="1:61" ht="13.5" customHeight="1">
      <c r="A87" s="77" t="s">
        <v>366</v>
      </c>
      <c r="B87" s="77" t="s">
        <v>78</v>
      </c>
      <c r="C87" s="77" t="s">
        <v>78</v>
      </c>
      <c r="D87" s="77" t="s">
        <v>591</v>
      </c>
      <c r="E87" s="77" t="s">
        <v>823</v>
      </c>
      <c r="F87" s="77" t="s">
        <v>608</v>
      </c>
      <c r="G87" s="77" t="s">
        <v>609</v>
      </c>
      <c r="H87" s="77" t="s">
        <v>797</v>
      </c>
      <c r="I87" s="39">
        <v>18</v>
      </c>
      <c r="J87" s="77" t="s">
        <v>795</v>
      </c>
      <c r="K87" s="77" t="s">
        <v>798</v>
      </c>
      <c r="L87" s="77" t="s">
        <v>594</v>
      </c>
      <c r="M87" s="114"/>
      <c r="N87" s="114"/>
      <c r="O87" s="114"/>
      <c r="P87" s="114"/>
      <c r="Q87" s="114">
        <v>1</v>
      </c>
      <c r="R87" s="114">
        <v>123</v>
      </c>
      <c r="S87" s="115">
        <f t="shared" si="7"/>
        <v>1</v>
      </c>
      <c r="T87" s="116"/>
      <c r="U87" s="116"/>
      <c r="V87" s="116"/>
      <c r="W87" s="116"/>
      <c r="X87" s="116"/>
      <c r="Y87" s="116"/>
      <c r="Z87" s="116"/>
      <c r="AA87" s="116"/>
      <c r="AB87" s="116">
        <v>13</v>
      </c>
      <c r="AC87" s="116">
        <v>8</v>
      </c>
      <c r="AD87" s="117">
        <f t="shared" si="8"/>
        <v>13</v>
      </c>
      <c r="AE87" s="117">
        <f t="shared" si="8"/>
        <v>8</v>
      </c>
      <c r="AF87" s="118">
        <v>1</v>
      </c>
      <c r="AG87" s="118">
        <v>0</v>
      </c>
      <c r="AH87" s="118">
        <v>4</v>
      </c>
      <c r="AI87" s="119">
        <v>3</v>
      </c>
      <c r="AJ87" s="118">
        <v>8</v>
      </c>
      <c r="AK87" s="118">
        <v>5</v>
      </c>
      <c r="AL87" s="118"/>
      <c r="AM87" s="118"/>
      <c r="AN87" s="120">
        <f t="shared" si="9"/>
        <v>13</v>
      </c>
      <c r="AO87" s="120">
        <f t="shared" si="9"/>
        <v>8</v>
      </c>
      <c r="AP87" s="121"/>
      <c r="AQ87" s="121"/>
      <c r="AR87" s="121"/>
      <c r="AS87" s="121">
        <v>1</v>
      </c>
      <c r="AT87" s="122">
        <f t="shared" si="10"/>
        <v>1</v>
      </c>
      <c r="AU87" s="123"/>
      <c r="AV87" s="124">
        <v>1</v>
      </c>
      <c r="AW87" s="124"/>
      <c r="AX87" s="124"/>
      <c r="AY87" s="124"/>
      <c r="AZ87" s="124"/>
      <c r="BA87" s="124"/>
      <c r="BB87" s="124"/>
      <c r="BC87" s="124"/>
      <c r="BD87" s="124"/>
      <c r="BE87" s="125">
        <f t="shared" si="12"/>
        <v>1</v>
      </c>
      <c r="BF87" s="89" t="str">
        <f t="shared" si="11"/>
        <v>Mire</v>
      </c>
      <c r="BG87" s="89" t="str">
        <f t="shared" si="11"/>
        <v>Mire</v>
      </c>
      <c r="BH87" s="89" t="str">
        <f t="shared" si="13"/>
        <v>Mire</v>
      </c>
      <c r="BI87" s="127"/>
    </row>
    <row r="88" spans="1:61" ht="13.5" customHeight="1">
      <c r="A88" s="77" t="s">
        <v>326</v>
      </c>
      <c r="B88" s="77" t="s">
        <v>78</v>
      </c>
      <c r="C88" s="77" t="s">
        <v>78</v>
      </c>
      <c r="D88" s="77" t="s">
        <v>548</v>
      </c>
      <c r="E88" s="77" t="s">
        <v>549</v>
      </c>
      <c r="F88" s="77" t="s">
        <v>861</v>
      </c>
      <c r="G88" s="77" t="s">
        <v>609</v>
      </c>
      <c r="H88" s="77" t="s">
        <v>896</v>
      </c>
      <c r="I88" s="39">
        <v>20</v>
      </c>
      <c r="J88" s="77" t="s">
        <v>795</v>
      </c>
      <c r="K88" s="77" t="s">
        <v>798</v>
      </c>
      <c r="L88" s="77" t="s">
        <v>803</v>
      </c>
      <c r="M88" s="114"/>
      <c r="N88" s="114"/>
      <c r="O88" s="114"/>
      <c r="P88" s="114"/>
      <c r="Q88" s="114">
        <v>1</v>
      </c>
      <c r="R88" s="114">
        <v>23</v>
      </c>
      <c r="S88" s="115">
        <f t="shared" si="7"/>
        <v>1</v>
      </c>
      <c r="T88" s="116"/>
      <c r="U88" s="116"/>
      <c r="V88" s="116"/>
      <c r="W88" s="116"/>
      <c r="X88" s="116"/>
      <c r="Y88" s="116"/>
      <c r="Z88" s="116"/>
      <c r="AA88" s="116"/>
      <c r="AB88" s="116">
        <v>15</v>
      </c>
      <c r="AC88" s="116">
        <v>8</v>
      </c>
      <c r="AD88" s="117">
        <f t="shared" si="8"/>
        <v>15</v>
      </c>
      <c r="AE88" s="117">
        <f t="shared" si="8"/>
        <v>8</v>
      </c>
      <c r="AF88" s="118"/>
      <c r="AG88" s="118"/>
      <c r="AH88" s="118">
        <v>4</v>
      </c>
      <c r="AI88" s="119">
        <v>2</v>
      </c>
      <c r="AJ88" s="118">
        <v>11</v>
      </c>
      <c r="AK88" s="118">
        <v>6</v>
      </c>
      <c r="AL88" s="118"/>
      <c r="AM88" s="118"/>
      <c r="AN88" s="120">
        <f>AF88+AH88+AJ88+AL88</f>
        <v>15</v>
      </c>
      <c r="AO88" s="120">
        <f>AG88+AI88+AK88+AM88</f>
        <v>8</v>
      </c>
      <c r="AP88" s="121"/>
      <c r="AQ88" s="121"/>
      <c r="AR88" s="121"/>
      <c r="AS88" s="121">
        <v>1</v>
      </c>
      <c r="AT88" s="122">
        <f t="shared" si="10"/>
        <v>1</v>
      </c>
      <c r="AU88" s="123"/>
      <c r="AV88" s="124"/>
      <c r="AW88" s="124"/>
      <c r="AX88" s="124">
        <v>1</v>
      </c>
      <c r="AY88" s="124"/>
      <c r="AZ88" s="124"/>
      <c r="BA88" s="124"/>
      <c r="BB88" s="124"/>
      <c r="BC88" s="124"/>
      <c r="BD88" s="124"/>
      <c r="BE88" s="125">
        <f>AV88+AW88+AX88+AY88+AZ88+BA88+BB88+BC88+BD88</f>
        <v>1</v>
      </c>
      <c r="BF88" s="89" t="str">
        <f>IF(AD88=AN88,"Mire","Gabim")</f>
        <v>Mire</v>
      </c>
      <c r="BG88" s="89" t="str">
        <f>IF(AE88=AO88,"Mire","Gabim")</f>
        <v>Mire</v>
      </c>
      <c r="BH88" s="89" t="str">
        <f>IF(BE88=AT88,"Mire","Gabim")</f>
        <v>Mire</v>
      </c>
      <c r="BI88" s="127"/>
    </row>
    <row r="89" spans="1:61" ht="13.5" customHeight="1">
      <c r="A89" s="77" t="s">
        <v>376</v>
      </c>
      <c r="B89" s="77" t="s">
        <v>78</v>
      </c>
      <c r="C89" s="77" t="s">
        <v>78</v>
      </c>
      <c r="D89" s="77" t="s">
        <v>78</v>
      </c>
      <c r="E89" s="77" t="s">
        <v>78</v>
      </c>
      <c r="F89" s="77" t="s">
        <v>596</v>
      </c>
      <c r="G89" s="77" t="s">
        <v>597</v>
      </c>
      <c r="H89" s="77" t="s">
        <v>797</v>
      </c>
      <c r="I89" s="39">
        <v>30</v>
      </c>
      <c r="J89" s="77" t="s">
        <v>804</v>
      </c>
      <c r="K89" s="77" t="s">
        <v>798</v>
      </c>
      <c r="L89" s="77" t="s">
        <v>824</v>
      </c>
      <c r="M89" s="114"/>
      <c r="N89" s="114"/>
      <c r="O89" s="114">
        <v>1</v>
      </c>
      <c r="P89" s="114"/>
      <c r="Q89" s="114">
        <v>1</v>
      </c>
      <c r="R89" s="114">
        <v>12</v>
      </c>
      <c r="S89" s="115">
        <f t="shared" si="7"/>
        <v>2</v>
      </c>
      <c r="T89" s="116"/>
      <c r="U89" s="116"/>
      <c r="V89" s="116"/>
      <c r="W89" s="116"/>
      <c r="X89" s="116">
        <v>18</v>
      </c>
      <c r="Y89" s="116">
        <v>10</v>
      </c>
      <c r="Z89" s="116"/>
      <c r="AA89" s="116"/>
      <c r="AB89" s="116">
        <v>12</v>
      </c>
      <c r="AC89" s="116">
        <v>8</v>
      </c>
      <c r="AD89" s="117">
        <f t="shared" si="8"/>
        <v>30</v>
      </c>
      <c r="AE89" s="117">
        <f t="shared" si="8"/>
        <v>18</v>
      </c>
      <c r="AF89" s="118">
        <v>7</v>
      </c>
      <c r="AG89" s="118">
        <v>5</v>
      </c>
      <c r="AH89" s="118">
        <v>5</v>
      </c>
      <c r="AI89" s="119">
        <v>3</v>
      </c>
      <c r="AJ89" s="118">
        <v>18</v>
      </c>
      <c r="AK89" s="118">
        <v>10</v>
      </c>
      <c r="AL89" s="118"/>
      <c r="AM89" s="118"/>
      <c r="AN89" s="120">
        <f t="shared" si="9"/>
        <v>30</v>
      </c>
      <c r="AO89" s="120">
        <f t="shared" si="9"/>
        <v>18</v>
      </c>
      <c r="AP89" s="121"/>
      <c r="AQ89" s="121"/>
      <c r="AR89" s="121"/>
      <c r="AS89" s="121">
        <v>2</v>
      </c>
      <c r="AT89" s="122">
        <f t="shared" si="10"/>
        <v>2</v>
      </c>
      <c r="AU89" s="123"/>
      <c r="AV89" s="124"/>
      <c r="AW89" s="124"/>
      <c r="AX89" s="124">
        <v>1</v>
      </c>
      <c r="AY89" s="124"/>
      <c r="AZ89" s="124">
        <v>1</v>
      </c>
      <c r="BA89" s="124"/>
      <c r="BB89" s="124"/>
      <c r="BC89" s="124"/>
      <c r="BD89" s="124"/>
      <c r="BE89" s="125">
        <f t="shared" si="12"/>
        <v>2</v>
      </c>
      <c r="BF89" s="89" t="str">
        <f t="shared" si="11"/>
        <v>Mire</v>
      </c>
      <c r="BG89" s="89" t="str">
        <f t="shared" si="11"/>
        <v>Mire</v>
      </c>
      <c r="BH89" s="89" t="str">
        <f t="shared" si="13"/>
        <v>Mire</v>
      </c>
      <c r="BI89" s="127"/>
    </row>
    <row r="90" spans="1:61" ht="13.5" customHeight="1">
      <c r="A90" s="77" t="s">
        <v>374</v>
      </c>
      <c r="B90" s="77" t="s">
        <v>78</v>
      </c>
      <c r="C90" s="77" t="s">
        <v>78</v>
      </c>
      <c r="D90" s="77" t="s">
        <v>78</v>
      </c>
      <c r="E90" s="77" t="s">
        <v>78</v>
      </c>
      <c r="F90" s="77" t="s">
        <v>596</v>
      </c>
      <c r="G90" s="77" t="s">
        <v>597</v>
      </c>
      <c r="H90" s="77" t="s">
        <v>797</v>
      </c>
      <c r="I90" s="39">
        <v>30</v>
      </c>
      <c r="J90" s="77" t="s">
        <v>804</v>
      </c>
      <c r="K90" s="77" t="s">
        <v>798</v>
      </c>
      <c r="L90" s="77" t="s">
        <v>825</v>
      </c>
      <c r="M90" s="114"/>
      <c r="N90" s="114">
        <v>1</v>
      </c>
      <c r="O90" s="114">
        <v>1</v>
      </c>
      <c r="P90" s="114"/>
      <c r="Q90" s="114"/>
      <c r="R90" s="114"/>
      <c r="S90" s="115">
        <f t="shared" si="7"/>
        <v>2</v>
      </c>
      <c r="T90" s="116"/>
      <c r="U90" s="116"/>
      <c r="V90" s="116">
        <v>7</v>
      </c>
      <c r="W90" s="116">
        <v>4</v>
      </c>
      <c r="X90" s="116">
        <v>8</v>
      </c>
      <c r="Y90" s="116">
        <v>5</v>
      </c>
      <c r="Z90" s="116"/>
      <c r="AA90" s="116"/>
      <c r="AB90" s="116"/>
      <c r="AC90" s="116"/>
      <c r="AD90" s="117">
        <f t="shared" si="8"/>
        <v>15</v>
      </c>
      <c r="AE90" s="117">
        <f t="shared" si="8"/>
        <v>9</v>
      </c>
      <c r="AF90" s="118">
        <v>2</v>
      </c>
      <c r="AG90" s="118">
        <v>1</v>
      </c>
      <c r="AH90" s="118">
        <v>5</v>
      </c>
      <c r="AI90" s="119">
        <v>3</v>
      </c>
      <c r="AJ90" s="118">
        <v>6</v>
      </c>
      <c r="AK90" s="118">
        <v>4</v>
      </c>
      <c r="AL90" s="118">
        <v>2</v>
      </c>
      <c r="AM90" s="118">
        <v>1</v>
      </c>
      <c r="AN90" s="120">
        <f t="shared" si="9"/>
        <v>15</v>
      </c>
      <c r="AO90" s="120">
        <f t="shared" si="9"/>
        <v>9</v>
      </c>
      <c r="AP90" s="121"/>
      <c r="AQ90" s="121"/>
      <c r="AR90" s="121"/>
      <c r="AS90" s="121">
        <v>3</v>
      </c>
      <c r="AT90" s="122">
        <f t="shared" si="10"/>
        <v>3</v>
      </c>
      <c r="AU90" s="123"/>
      <c r="AV90" s="124"/>
      <c r="AW90" s="124">
        <v>1</v>
      </c>
      <c r="AX90" s="124">
        <v>1</v>
      </c>
      <c r="AY90" s="124"/>
      <c r="AZ90" s="124">
        <v>1</v>
      </c>
      <c r="BA90" s="124"/>
      <c r="BB90" s="124"/>
      <c r="BC90" s="124"/>
      <c r="BD90" s="124"/>
      <c r="BE90" s="125">
        <f t="shared" si="12"/>
        <v>3</v>
      </c>
      <c r="BF90" s="89" t="str">
        <f t="shared" si="11"/>
        <v>Mire</v>
      </c>
      <c r="BG90" s="89" t="str">
        <f t="shared" si="11"/>
        <v>Mire</v>
      </c>
      <c r="BH90" s="89" t="str">
        <f t="shared" si="13"/>
        <v>Mire</v>
      </c>
      <c r="BI90" s="127"/>
    </row>
    <row r="91" spans="13:56" ht="15.75">
      <c r="M91" s="2">
        <f>SUBTOTAL(9,M5:M90)</f>
        <v>15</v>
      </c>
      <c r="N91" s="2">
        <f aca="true" t="shared" si="14" ref="N91:BD91">SUBTOTAL(9,N5:N90)</f>
        <v>25</v>
      </c>
      <c r="O91" s="2">
        <f t="shared" si="14"/>
        <v>34</v>
      </c>
      <c r="P91" s="2">
        <f t="shared" si="14"/>
        <v>8</v>
      </c>
      <c r="Q91" s="2">
        <f t="shared" si="14"/>
        <v>56</v>
      </c>
      <c r="S91" s="2">
        <f t="shared" si="14"/>
        <v>138</v>
      </c>
      <c r="T91" s="2">
        <f t="shared" si="14"/>
        <v>384</v>
      </c>
      <c r="U91" s="2">
        <f t="shared" si="14"/>
        <v>181</v>
      </c>
      <c r="V91" s="2">
        <f t="shared" si="14"/>
        <v>684</v>
      </c>
      <c r="W91" s="2">
        <f t="shared" si="14"/>
        <v>321</v>
      </c>
      <c r="X91" s="2">
        <f t="shared" si="14"/>
        <v>904</v>
      </c>
      <c r="Y91" s="2">
        <f t="shared" si="14"/>
        <v>421</v>
      </c>
      <c r="Z91" s="2">
        <f t="shared" si="14"/>
        <v>197</v>
      </c>
      <c r="AA91" s="2">
        <f t="shared" si="14"/>
        <v>85</v>
      </c>
      <c r="AB91" s="2">
        <f t="shared" si="14"/>
        <v>1230</v>
      </c>
      <c r="AC91" s="2">
        <f t="shared" si="14"/>
        <v>595</v>
      </c>
      <c r="AD91" s="2">
        <f t="shared" si="14"/>
        <v>3399</v>
      </c>
      <c r="AE91" s="2">
        <f t="shared" si="14"/>
        <v>1603</v>
      </c>
      <c r="AF91" s="2">
        <f t="shared" si="14"/>
        <v>602</v>
      </c>
      <c r="AG91" s="2">
        <f t="shared" si="14"/>
        <v>297</v>
      </c>
      <c r="AH91" s="2">
        <f t="shared" si="14"/>
        <v>1144</v>
      </c>
      <c r="AI91" s="2">
        <f t="shared" si="14"/>
        <v>526</v>
      </c>
      <c r="AJ91" s="2">
        <f t="shared" si="14"/>
        <v>1432</v>
      </c>
      <c r="AK91" s="2">
        <f t="shared" si="14"/>
        <v>676</v>
      </c>
      <c r="AL91" s="2">
        <f t="shared" si="14"/>
        <v>221</v>
      </c>
      <c r="AM91" s="2">
        <f t="shared" si="14"/>
        <v>104</v>
      </c>
      <c r="AN91" s="2">
        <f t="shared" si="14"/>
        <v>3399</v>
      </c>
      <c r="AO91" s="2">
        <f t="shared" si="14"/>
        <v>1603</v>
      </c>
      <c r="AP91" s="2">
        <f t="shared" si="14"/>
        <v>3</v>
      </c>
      <c r="AQ91" s="2">
        <f t="shared" si="14"/>
        <v>37</v>
      </c>
      <c r="AR91" s="2">
        <f t="shared" si="14"/>
        <v>0</v>
      </c>
      <c r="AS91" s="2">
        <f t="shared" si="14"/>
        <v>132</v>
      </c>
      <c r="AT91" s="2">
        <f t="shared" si="14"/>
        <v>172</v>
      </c>
      <c r="AU91" s="2">
        <f t="shared" si="14"/>
        <v>38</v>
      </c>
      <c r="AV91" s="2">
        <f t="shared" si="14"/>
        <v>2</v>
      </c>
      <c r="AW91" s="2">
        <f t="shared" si="14"/>
        <v>5</v>
      </c>
      <c r="AX91" s="2">
        <f t="shared" si="14"/>
        <v>41</v>
      </c>
      <c r="AY91" s="2">
        <f t="shared" si="14"/>
        <v>29</v>
      </c>
      <c r="AZ91" s="2">
        <f t="shared" si="14"/>
        <v>34</v>
      </c>
      <c r="BA91" s="2">
        <f t="shared" si="14"/>
        <v>15</v>
      </c>
      <c r="BB91" s="2">
        <f t="shared" si="14"/>
        <v>25</v>
      </c>
      <c r="BC91" s="2">
        <f t="shared" si="14"/>
        <v>17</v>
      </c>
      <c r="BD91" s="2">
        <f t="shared" si="14"/>
        <v>4</v>
      </c>
    </row>
  </sheetData>
  <sheetProtection/>
  <protectedRanges>
    <protectedRange sqref="A27 L27 I27:J27 E27" name="Range1_22_1_1_2_1_1_2"/>
    <protectedRange sqref="A60 L60 I60:J60 E60" name="Range1_19_1_2_1_1_2"/>
    <protectedRange sqref="J77 A63:A76 L63:L77 I63:J76 E63:E76" name="Range1_7_1_1_2_1_1_6"/>
  </protectedRanges>
  <mergeCells count="41">
    <mergeCell ref="A3:A4"/>
    <mergeCell ref="K3:K4"/>
    <mergeCell ref="C3:C4"/>
    <mergeCell ref="D3:D4"/>
    <mergeCell ref="E3:E4"/>
    <mergeCell ref="F3:F4"/>
    <mergeCell ref="H3:H4"/>
    <mergeCell ref="A1:BI1"/>
    <mergeCell ref="A2:L2"/>
    <mergeCell ref="M2:S2"/>
    <mergeCell ref="T2:AE2"/>
    <mergeCell ref="AF2:AO2"/>
    <mergeCell ref="AP2:AT2"/>
    <mergeCell ref="BI2:BI4"/>
    <mergeCell ref="I3:I4"/>
    <mergeCell ref="Q3:Q4"/>
    <mergeCell ref="G3:G4"/>
    <mergeCell ref="X3:Y3"/>
    <mergeCell ref="Z3:AA3"/>
    <mergeCell ref="AU2:AU4"/>
    <mergeCell ref="B3:B4"/>
    <mergeCell ref="O3:O4"/>
    <mergeCell ref="M3:M4"/>
    <mergeCell ref="T3:U3"/>
    <mergeCell ref="L3:L4"/>
    <mergeCell ref="AB3:AC3"/>
    <mergeCell ref="AF3:AG3"/>
    <mergeCell ref="BF2:BH4"/>
    <mergeCell ref="V3:W3"/>
    <mergeCell ref="AT3:AT4"/>
    <mergeCell ref="S3:S4"/>
    <mergeCell ref="AN3:AO3"/>
    <mergeCell ref="AD3:AE3"/>
    <mergeCell ref="AV2:BE3"/>
    <mergeCell ref="AL3:AM3"/>
    <mergeCell ref="AJ3:AK3"/>
    <mergeCell ref="AH3:AI3"/>
    <mergeCell ref="P3:P4"/>
    <mergeCell ref="N3:N4"/>
    <mergeCell ref="R3:R4"/>
    <mergeCell ref="J3:J4"/>
  </mergeCells>
  <dataValidations count="5">
    <dataValidation type="list" allowBlank="1" showInputMessage="1" showErrorMessage="1" sqref="G5:G90">
      <formula1>"Fshat,Qytet"</formula1>
    </dataValidation>
    <dataValidation type="list" allowBlank="1" showInputMessage="1" showErrorMessage="1" sqref="J5:J90">
      <formula1>"Publik,Jo Publik"</formula1>
    </dataValidation>
    <dataValidation type="list" allowBlank="1" showInputMessage="1" showErrorMessage="1" sqref="H5:H90">
      <formula1>"Me Ushqim,Pa Ushqim"</formula1>
    </dataValidation>
    <dataValidation type="list" allowBlank="1" showInputMessage="1" showErrorMessage="1" sqref="F5:F90">
      <formula1>"Komunë,Bashki"</formula1>
    </dataValidation>
    <dataValidation type="list" allowBlank="1" showInputMessage="1" showErrorMessage="1" sqref="K5:K90">
      <formula1>"Po, Jo"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5"/>
  <sheetViews>
    <sheetView zoomScale="75" zoomScaleNormal="75" zoomScalePageLayoutView="0" workbookViewId="0" topLeftCell="A1">
      <selection activeCell="L27" sqref="L27"/>
    </sheetView>
  </sheetViews>
  <sheetFormatPr defaultColWidth="9.140625" defaultRowHeight="12.75"/>
  <cols>
    <col min="1" max="1" width="7.421875" style="209" customWidth="1"/>
    <col min="2" max="2" width="7.28125" style="209" customWidth="1"/>
    <col min="3" max="3" width="8.57421875" style="209" customWidth="1"/>
    <col min="4" max="4" width="7.28125" style="209" customWidth="1"/>
    <col min="5" max="5" width="25.00390625" style="209" customWidth="1"/>
    <col min="6" max="6" width="16.57421875" style="209" customWidth="1"/>
    <col min="7" max="7" width="11.28125" style="209" customWidth="1"/>
    <col min="8" max="8" width="10.57421875" style="209" customWidth="1"/>
    <col min="9" max="9" width="10.7109375" style="209" customWidth="1"/>
    <col min="10" max="10" width="10.8515625" style="209" customWidth="1"/>
    <col min="11" max="11" width="9.00390625" style="209" customWidth="1"/>
    <col min="12" max="12" width="7.8515625" style="209" customWidth="1"/>
    <col min="13" max="13" width="10.00390625" style="209" customWidth="1"/>
    <col min="14" max="14" width="18.00390625" style="209" customWidth="1"/>
    <col min="15" max="15" width="14.28125" style="209" customWidth="1"/>
    <col min="16" max="16" width="17.421875" style="209" customWidth="1"/>
    <col min="17" max="51" width="8.7109375" style="209" customWidth="1"/>
    <col min="52" max="52" width="17.7109375" style="209" customWidth="1"/>
    <col min="53" max="53" width="15.7109375" style="209" customWidth="1"/>
    <col min="54" max="54" width="46.7109375" style="209" customWidth="1"/>
    <col min="55" max="55" width="17.00390625" style="209" customWidth="1"/>
    <col min="56" max="16384" width="9.140625" style="209" customWidth="1"/>
  </cols>
  <sheetData>
    <row r="1" spans="1:31" s="192" customFormat="1" ht="16.5" thickBot="1">
      <c r="A1" s="189" t="s">
        <v>230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1"/>
      <c r="AC1" s="191"/>
      <c r="AD1" s="191"/>
      <c r="AE1" s="191"/>
    </row>
    <row r="2" spans="1:55" s="192" customFormat="1" ht="15.75" customHeight="1" thickBo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95"/>
      <c r="M2" s="195"/>
      <c r="N2" s="195"/>
      <c r="O2" s="196"/>
      <c r="P2" s="197"/>
      <c r="Q2" s="500" t="s">
        <v>183</v>
      </c>
      <c r="R2" s="501"/>
      <c r="S2" s="501"/>
      <c r="T2" s="501"/>
      <c r="U2" s="501"/>
      <c r="V2" s="501"/>
      <c r="W2" s="501"/>
      <c r="X2" s="501"/>
      <c r="Y2" s="501"/>
      <c r="Z2" s="501"/>
      <c r="AA2" s="502"/>
      <c r="AB2" s="506" t="s">
        <v>151</v>
      </c>
      <c r="AC2" s="507"/>
      <c r="AD2" s="507"/>
      <c r="AE2" s="507"/>
      <c r="AF2" s="507"/>
      <c r="AG2" s="507"/>
      <c r="AH2" s="507"/>
      <c r="AI2" s="507"/>
      <c r="AJ2" s="507"/>
      <c r="AK2" s="507"/>
      <c r="AL2" s="508"/>
      <c r="AM2" s="512" t="s">
        <v>153</v>
      </c>
      <c r="AN2" s="513"/>
      <c r="AO2" s="513"/>
      <c r="AP2" s="513"/>
      <c r="AQ2" s="514"/>
      <c r="AR2" s="518" t="s">
        <v>184</v>
      </c>
      <c r="AS2" s="519"/>
      <c r="AT2" s="519"/>
      <c r="AU2" s="518" t="s">
        <v>185</v>
      </c>
      <c r="AV2" s="519"/>
      <c r="AW2" s="519"/>
      <c r="AX2" s="498" t="s">
        <v>231</v>
      </c>
      <c r="AY2" s="499"/>
      <c r="AZ2" s="198"/>
      <c r="BA2" s="198"/>
      <c r="BB2" s="198"/>
      <c r="BC2" s="481" t="s">
        <v>3</v>
      </c>
    </row>
    <row r="3" spans="1:55" s="192" customFormat="1" ht="16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1"/>
      <c r="L3" s="201"/>
      <c r="M3" s="201"/>
      <c r="N3" s="201"/>
      <c r="O3" s="202"/>
      <c r="P3" s="203"/>
      <c r="Q3" s="503"/>
      <c r="R3" s="504"/>
      <c r="S3" s="504"/>
      <c r="T3" s="504"/>
      <c r="U3" s="504"/>
      <c r="V3" s="504"/>
      <c r="W3" s="504"/>
      <c r="X3" s="504"/>
      <c r="Y3" s="504"/>
      <c r="Z3" s="504"/>
      <c r="AA3" s="505"/>
      <c r="AB3" s="509"/>
      <c r="AC3" s="510"/>
      <c r="AD3" s="510"/>
      <c r="AE3" s="510"/>
      <c r="AF3" s="510"/>
      <c r="AG3" s="510"/>
      <c r="AH3" s="510"/>
      <c r="AI3" s="510"/>
      <c r="AJ3" s="510"/>
      <c r="AK3" s="510"/>
      <c r="AL3" s="511"/>
      <c r="AM3" s="515"/>
      <c r="AN3" s="516"/>
      <c r="AO3" s="516"/>
      <c r="AP3" s="516"/>
      <c r="AQ3" s="517"/>
      <c r="AR3" s="484" t="s">
        <v>186</v>
      </c>
      <c r="AS3" s="485"/>
      <c r="AT3" s="486"/>
      <c r="AU3" s="484" t="s">
        <v>186</v>
      </c>
      <c r="AV3" s="485"/>
      <c r="AW3" s="486"/>
      <c r="AX3" s="498"/>
      <c r="AY3" s="499"/>
      <c r="AZ3" s="487" t="s">
        <v>177</v>
      </c>
      <c r="BA3" s="488"/>
      <c r="BB3" s="491" t="s">
        <v>187</v>
      </c>
      <c r="BC3" s="482"/>
    </row>
    <row r="4" spans="1:55" s="192" customFormat="1" ht="13.5" customHeight="1" thickBot="1">
      <c r="A4" s="473" t="s">
        <v>18</v>
      </c>
      <c r="B4" s="473" t="s">
        <v>19</v>
      </c>
      <c r="C4" s="473" t="s">
        <v>20</v>
      </c>
      <c r="D4" s="473" t="s">
        <v>188</v>
      </c>
      <c r="E4" s="496" t="s">
        <v>99</v>
      </c>
      <c r="F4" s="520" t="s">
        <v>23</v>
      </c>
      <c r="G4" s="496" t="s">
        <v>24</v>
      </c>
      <c r="H4" s="496" t="s">
        <v>25</v>
      </c>
      <c r="I4" s="473" t="s">
        <v>26</v>
      </c>
      <c r="J4" s="473" t="s">
        <v>27</v>
      </c>
      <c r="K4" s="473" t="s">
        <v>28</v>
      </c>
      <c r="L4" s="473" t="s">
        <v>29</v>
      </c>
      <c r="M4" s="473" t="s">
        <v>30</v>
      </c>
      <c r="N4" s="473" t="s">
        <v>189</v>
      </c>
      <c r="O4" s="473" t="s">
        <v>190</v>
      </c>
      <c r="P4" s="479" t="s">
        <v>191</v>
      </c>
      <c r="Q4" s="476" t="s">
        <v>192</v>
      </c>
      <c r="R4" s="478"/>
      <c r="S4" s="476" t="s">
        <v>193</v>
      </c>
      <c r="T4" s="478"/>
      <c r="U4" s="476" t="s">
        <v>186</v>
      </c>
      <c r="V4" s="478"/>
      <c r="W4" s="476" t="s">
        <v>194</v>
      </c>
      <c r="X4" s="478"/>
      <c r="Y4" s="476" t="s">
        <v>195</v>
      </c>
      <c r="Z4" s="477"/>
      <c r="AA4" s="478"/>
      <c r="AB4" s="464" t="s">
        <v>192</v>
      </c>
      <c r="AC4" s="465"/>
      <c r="AD4" s="464" t="s">
        <v>193</v>
      </c>
      <c r="AE4" s="465"/>
      <c r="AF4" s="464" t="s">
        <v>186</v>
      </c>
      <c r="AG4" s="465"/>
      <c r="AH4" s="464" t="s">
        <v>194</v>
      </c>
      <c r="AI4" s="465"/>
      <c r="AJ4" s="464" t="s">
        <v>195</v>
      </c>
      <c r="AK4" s="468"/>
      <c r="AL4" s="465"/>
      <c r="AM4" s="469" t="s">
        <v>192</v>
      </c>
      <c r="AN4" s="469" t="s">
        <v>193</v>
      </c>
      <c r="AO4" s="469" t="s">
        <v>186</v>
      </c>
      <c r="AP4" s="469" t="s">
        <v>194</v>
      </c>
      <c r="AQ4" s="471" t="s">
        <v>196</v>
      </c>
      <c r="AR4" s="494" t="s">
        <v>153</v>
      </c>
      <c r="AS4" s="466" t="s">
        <v>197</v>
      </c>
      <c r="AT4" s="467"/>
      <c r="AU4" s="494" t="s">
        <v>153</v>
      </c>
      <c r="AV4" s="466" t="s">
        <v>197</v>
      </c>
      <c r="AW4" s="467"/>
      <c r="AX4" s="498"/>
      <c r="AY4" s="499"/>
      <c r="AZ4" s="489"/>
      <c r="BA4" s="490"/>
      <c r="BB4" s="492"/>
      <c r="BC4" s="482"/>
    </row>
    <row r="5" spans="1:55" s="192" customFormat="1" ht="20.25" customHeight="1" thickBot="1">
      <c r="A5" s="474"/>
      <c r="B5" s="474"/>
      <c r="C5" s="474"/>
      <c r="D5" s="474"/>
      <c r="E5" s="497"/>
      <c r="F5" s="521"/>
      <c r="G5" s="497"/>
      <c r="H5" s="497"/>
      <c r="I5" s="474"/>
      <c r="J5" s="474"/>
      <c r="K5" s="474"/>
      <c r="L5" s="474"/>
      <c r="M5" s="474"/>
      <c r="N5" s="475"/>
      <c r="O5" s="474"/>
      <c r="P5" s="480"/>
      <c r="Q5" s="237" t="s">
        <v>44</v>
      </c>
      <c r="R5" s="237" t="s">
        <v>45</v>
      </c>
      <c r="S5" s="237" t="s">
        <v>44</v>
      </c>
      <c r="T5" s="237" t="s">
        <v>45</v>
      </c>
      <c r="U5" s="237" t="s">
        <v>44</v>
      </c>
      <c r="V5" s="237" t="s">
        <v>45</v>
      </c>
      <c r="W5" s="237" t="s">
        <v>44</v>
      </c>
      <c r="X5" s="237" t="s">
        <v>45</v>
      </c>
      <c r="Y5" s="204" t="s">
        <v>44</v>
      </c>
      <c r="Z5" s="237" t="s">
        <v>45</v>
      </c>
      <c r="AA5" s="237" t="s">
        <v>179</v>
      </c>
      <c r="AB5" s="238" t="s">
        <v>44</v>
      </c>
      <c r="AC5" s="238" t="s">
        <v>45</v>
      </c>
      <c r="AD5" s="238" t="s">
        <v>44</v>
      </c>
      <c r="AE5" s="238" t="s">
        <v>45</v>
      </c>
      <c r="AF5" s="238" t="s">
        <v>44</v>
      </c>
      <c r="AG5" s="238" t="s">
        <v>45</v>
      </c>
      <c r="AH5" s="238" t="s">
        <v>44</v>
      </c>
      <c r="AI5" s="238" t="s">
        <v>45</v>
      </c>
      <c r="AJ5" s="239" t="s">
        <v>44</v>
      </c>
      <c r="AK5" s="205" t="s">
        <v>45</v>
      </c>
      <c r="AL5" s="205" t="s">
        <v>179</v>
      </c>
      <c r="AM5" s="470"/>
      <c r="AN5" s="470"/>
      <c r="AO5" s="470"/>
      <c r="AP5" s="470"/>
      <c r="AQ5" s="472"/>
      <c r="AR5" s="495"/>
      <c r="AS5" s="240" t="s">
        <v>44</v>
      </c>
      <c r="AT5" s="240" t="s">
        <v>45</v>
      </c>
      <c r="AU5" s="495"/>
      <c r="AV5" s="240" t="s">
        <v>44</v>
      </c>
      <c r="AW5" s="240" t="s">
        <v>45</v>
      </c>
      <c r="AX5" s="241" t="s">
        <v>44</v>
      </c>
      <c r="AY5" s="241" t="s">
        <v>45</v>
      </c>
      <c r="AZ5" s="242" t="s">
        <v>198</v>
      </c>
      <c r="BA5" s="242" t="s">
        <v>199</v>
      </c>
      <c r="BB5" s="493"/>
      <c r="BC5" s="483"/>
    </row>
    <row r="6" spans="1:55" s="2" customFormat="1" ht="15.75">
      <c r="A6" s="222" t="s">
        <v>77</v>
      </c>
      <c r="B6" s="222" t="s">
        <v>66</v>
      </c>
      <c r="C6" s="223" t="s">
        <v>919</v>
      </c>
      <c r="D6" s="224"/>
      <c r="E6" s="224" t="s">
        <v>826</v>
      </c>
      <c r="F6" s="224" t="s">
        <v>827</v>
      </c>
      <c r="G6" s="224" t="s">
        <v>78</v>
      </c>
      <c r="H6" s="224" t="s">
        <v>78</v>
      </c>
      <c r="I6" s="224" t="s">
        <v>148</v>
      </c>
      <c r="J6" s="224" t="s">
        <v>148</v>
      </c>
      <c r="K6" s="224" t="s">
        <v>596</v>
      </c>
      <c r="L6" s="225" t="s">
        <v>597</v>
      </c>
      <c r="M6" s="224" t="s">
        <v>598</v>
      </c>
      <c r="N6" s="224" t="s">
        <v>899</v>
      </c>
      <c r="O6" s="224" t="s">
        <v>601</v>
      </c>
      <c r="P6" s="224" t="s">
        <v>907</v>
      </c>
      <c r="Q6" s="226">
        <v>347</v>
      </c>
      <c r="R6" s="226">
        <v>176</v>
      </c>
      <c r="S6" s="226">
        <v>259</v>
      </c>
      <c r="T6" s="226">
        <v>141</v>
      </c>
      <c r="U6" s="226">
        <v>143</v>
      </c>
      <c r="V6" s="226">
        <v>95</v>
      </c>
      <c r="W6" s="226"/>
      <c r="X6" s="226"/>
      <c r="Y6" s="227">
        <f>Q6+S6+U6+W6</f>
        <v>749</v>
      </c>
      <c r="Z6" s="227">
        <f>R6+T6+V6+X6</f>
        <v>412</v>
      </c>
      <c r="AA6" s="227">
        <f>Y6-Z6</f>
        <v>337</v>
      </c>
      <c r="AB6" s="228">
        <v>14</v>
      </c>
      <c r="AC6" s="228">
        <v>2</v>
      </c>
      <c r="AD6" s="228"/>
      <c r="AE6" s="228"/>
      <c r="AF6" s="228">
        <v>1</v>
      </c>
      <c r="AG6" s="228">
        <v>0</v>
      </c>
      <c r="AH6" s="228"/>
      <c r="AI6" s="228"/>
      <c r="AJ6" s="229">
        <f>SUM(AB6,AD6,AF6,AH6,)</f>
        <v>15</v>
      </c>
      <c r="AK6" s="229">
        <f>SUM(AC6,AE6,AG6,AI6,)</f>
        <v>2</v>
      </c>
      <c r="AL6" s="229">
        <f>AJ6-AK6</f>
        <v>13</v>
      </c>
      <c r="AM6" s="230">
        <v>9</v>
      </c>
      <c r="AN6" s="230">
        <v>7</v>
      </c>
      <c r="AO6" s="230">
        <v>5</v>
      </c>
      <c r="AP6" s="230"/>
      <c r="AQ6" s="231">
        <f>SUM(AM6:AP6)</f>
        <v>21</v>
      </c>
      <c r="AR6" s="232">
        <v>2</v>
      </c>
      <c r="AS6" s="232">
        <v>72</v>
      </c>
      <c r="AT6" s="232">
        <v>46</v>
      </c>
      <c r="AU6" s="232">
        <v>3</v>
      </c>
      <c r="AV6" s="232">
        <v>71</v>
      </c>
      <c r="AW6" s="232">
        <v>49</v>
      </c>
      <c r="AX6" s="233"/>
      <c r="AY6" s="233"/>
      <c r="AZ6" s="234" t="s">
        <v>925</v>
      </c>
      <c r="BA6" s="234" t="s">
        <v>926</v>
      </c>
      <c r="BB6" s="235" t="s">
        <v>927</v>
      </c>
      <c r="BC6" s="236"/>
    </row>
    <row r="7" spans="1:55" s="2" customFormat="1" ht="15.75">
      <c r="A7" s="206" t="s">
        <v>77</v>
      </c>
      <c r="B7" s="206" t="s">
        <v>68</v>
      </c>
      <c r="C7" s="209"/>
      <c r="D7" s="209"/>
      <c r="E7" s="217" t="s">
        <v>778</v>
      </c>
      <c r="F7" s="209" t="s">
        <v>828</v>
      </c>
      <c r="G7" s="208" t="s">
        <v>78</v>
      </c>
      <c r="H7" s="208" t="s">
        <v>78</v>
      </c>
      <c r="I7" s="209" t="s">
        <v>148</v>
      </c>
      <c r="J7" s="209" t="s">
        <v>148</v>
      </c>
      <c r="K7" s="209" t="s">
        <v>596</v>
      </c>
      <c r="L7" s="209" t="s">
        <v>597</v>
      </c>
      <c r="M7" s="209" t="s">
        <v>598</v>
      </c>
      <c r="N7" s="209" t="s">
        <v>899</v>
      </c>
      <c r="O7" s="208" t="s">
        <v>601</v>
      </c>
      <c r="P7" s="209" t="s">
        <v>907</v>
      </c>
      <c r="Q7" s="210">
        <v>330</v>
      </c>
      <c r="R7" s="210">
        <v>149</v>
      </c>
      <c r="S7" s="210">
        <v>317</v>
      </c>
      <c r="T7" s="210">
        <v>181</v>
      </c>
      <c r="U7" s="210">
        <v>259</v>
      </c>
      <c r="V7" s="210">
        <v>148</v>
      </c>
      <c r="W7" s="210"/>
      <c r="X7" s="210"/>
      <c r="Y7" s="218">
        <f aca="true" t="shared" si="0" ref="Y7:Y44">Q7+S7+U7+W7</f>
        <v>906</v>
      </c>
      <c r="Z7" s="218">
        <f aca="true" t="shared" si="1" ref="Z7:Z44">R7+T7+V7+X7</f>
        <v>478</v>
      </c>
      <c r="AA7" s="218">
        <f aca="true" t="shared" si="2" ref="AA7:AA44">Y7-Z7</f>
        <v>428</v>
      </c>
      <c r="AB7" s="211">
        <v>60</v>
      </c>
      <c r="AC7" s="211">
        <v>9</v>
      </c>
      <c r="AD7" s="211">
        <v>3</v>
      </c>
      <c r="AE7" s="211">
        <v>0</v>
      </c>
      <c r="AF7" s="211"/>
      <c r="AG7" s="211"/>
      <c r="AH7" s="211"/>
      <c r="AI7" s="211"/>
      <c r="AJ7" s="219">
        <f aca="true" t="shared" si="3" ref="AJ7:AJ44">SUM(AB7,AD7,AF7,AH7,)</f>
        <v>63</v>
      </c>
      <c r="AK7" s="219">
        <f aca="true" t="shared" si="4" ref="AK7:AK44">SUM(AC7,AE7,AG7,AI7,)</f>
        <v>9</v>
      </c>
      <c r="AL7" s="219">
        <f aca="true" t="shared" si="5" ref="AL7:AL44">AJ7-AK7</f>
        <v>54</v>
      </c>
      <c r="AM7" s="212">
        <v>9</v>
      </c>
      <c r="AN7" s="212">
        <v>9</v>
      </c>
      <c r="AO7" s="212">
        <v>6</v>
      </c>
      <c r="AP7" s="212"/>
      <c r="AQ7" s="221">
        <f aca="true" t="shared" si="6" ref="AQ7:AQ44">SUM(AM7:AP7)</f>
        <v>24</v>
      </c>
      <c r="AR7" s="213">
        <v>5</v>
      </c>
      <c r="AS7" s="213">
        <v>226</v>
      </c>
      <c r="AT7" s="213">
        <v>126</v>
      </c>
      <c r="AU7" s="213">
        <v>1</v>
      </c>
      <c r="AV7" s="213">
        <v>33</v>
      </c>
      <c r="AW7" s="213">
        <v>24</v>
      </c>
      <c r="AX7" s="214"/>
      <c r="AY7" s="214"/>
      <c r="AZ7" s="215" t="s">
        <v>928</v>
      </c>
      <c r="BA7" s="215" t="s">
        <v>929</v>
      </c>
      <c r="BB7" s="216" t="s">
        <v>930</v>
      </c>
      <c r="BC7" s="217"/>
    </row>
    <row r="8" spans="1:55" s="2" customFormat="1" ht="15.75">
      <c r="A8" s="206" t="s">
        <v>77</v>
      </c>
      <c r="B8" s="206" t="s">
        <v>69</v>
      </c>
      <c r="C8" s="209"/>
      <c r="D8" s="209"/>
      <c r="E8" s="217" t="s">
        <v>829</v>
      </c>
      <c r="F8" s="209" t="s">
        <v>860</v>
      </c>
      <c r="G8" s="208" t="s">
        <v>78</v>
      </c>
      <c r="H8" s="208" t="s">
        <v>78</v>
      </c>
      <c r="I8" s="209" t="s">
        <v>148</v>
      </c>
      <c r="J8" s="209" t="s">
        <v>148</v>
      </c>
      <c r="K8" s="209" t="s">
        <v>596</v>
      </c>
      <c r="L8" s="209" t="s">
        <v>597</v>
      </c>
      <c r="M8" s="209" t="s">
        <v>598</v>
      </c>
      <c r="N8" s="209" t="s">
        <v>899</v>
      </c>
      <c r="O8" s="208" t="s">
        <v>601</v>
      </c>
      <c r="P8" s="209" t="s">
        <v>907</v>
      </c>
      <c r="Q8" s="210">
        <v>266</v>
      </c>
      <c r="R8" s="210">
        <v>119</v>
      </c>
      <c r="S8" s="210">
        <v>214</v>
      </c>
      <c r="T8" s="210">
        <v>100</v>
      </c>
      <c r="U8" s="210">
        <v>202</v>
      </c>
      <c r="V8" s="210">
        <v>101</v>
      </c>
      <c r="W8" s="210"/>
      <c r="X8" s="210"/>
      <c r="Y8" s="218">
        <f t="shared" si="0"/>
        <v>682</v>
      </c>
      <c r="Z8" s="218">
        <f t="shared" si="1"/>
        <v>320</v>
      </c>
      <c r="AA8" s="218">
        <f t="shared" si="2"/>
        <v>362</v>
      </c>
      <c r="AB8" s="211">
        <v>52</v>
      </c>
      <c r="AC8" s="211">
        <v>6</v>
      </c>
      <c r="AD8" s="211">
        <v>1</v>
      </c>
      <c r="AE8" s="211">
        <v>0</v>
      </c>
      <c r="AF8" s="211"/>
      <c r="AG8" s="211"/>
      <c r="AH8" s="211"/>
      <c r="AI8" s="211"/>
      <c r="AJ8" s="219">
        <f t="shared" si="3"/>
        <v>53</v>
      </c>
      <c r="AK8" s="219">
        <f t="shared" si="4"/>
        <v>6</v>
      </c>
      <c r="AL8" s="219">
        <f t="shared" si="5"/>
        <v>47</v>
      </c>
      <c r="AM8" s="212">
        <v>6</v>
      </c>
      <c r="AN8" s="212">
        <v>5</v>
      </c>
      <c r="AO8" s="212">
        <v>6</v>
      </c>
      <c r="AP8" s="212"/>
      <c r="AQ8" s="221">
        <f t="shared" si="6"/>
        <v>17</v>
      </c>
      <c r="AR8" s="213">
        <v>4</v>
      </c>
      <c r="AS8" s="213">
        <v>175</v>
      </c>
      <c r="AT8" s="213">
        <v>83</v>
      </c>
      <c r="AU8" s="213">
        <v>1</v>
      </c>
      <c r="AV8" s="213">
        <v>27</v>
      </c>
      <c r="AW8" s="213">
        <v>18</v>
      </c>
      <c r="AX8" s="214"/>
      <c r="AY8" s="214"/>
      <c r="AZ8" s="215" t="s">
        <v>931</v>
      </c>
      <c r="BA8" s="215" t="s">
        <v>932</v>
      </c>
      <c r="BB8" s="216" t="s">
        <v>933</v>
      </c>
      <c r="BC8" s="217"/>
    </row>
    <row r="9" spans="1:55" s="2" customFormat="1" ht="15.75">
      <c r="A9" s="206" t="s">
        <v>77</v>
      </c>
      <c r="B9" s="206" t="s">
        <v>71</v>
      </c>
      <c r="C9" s="209"/>
      <c r="D9" s="209"/>
      <c r="E9" s="217" t="s">
        <v>830</v>
      </c>
      <c r="F9" s="209" t="s">
        <v>831</v>
      </c>
      <c r="G9" s="208" t="s">
        <v>78</v>
      </c>
      <c r="H9" s="208" t="s">
        <v>78</v>
      </c>
      <c r="I9" s="209" t="s">
        <v>148</v>
      </c>
      <c r="J9" s="209" t="s">
        <v>148</v>
      </c>
      <c r="K9" s="209" t="s">
        <v>596</v>
      </c>
      <c r="L9" s="209" t="s">
        <v>597</v>
      </c>
      <c r="M9" s="209" t="s">
        <v>598</v>
      </c>
      <c r="N9" s="209" t="s">
        <v>899</v>
      </c>
      <c r="O9" s="208" t="s">
        <v>601</v>
      </c>
      <c r="P9" s="209" t="s">
        <v>907</v>
      </c>
      <c r="Q9" s="210">
        <v>84</v>
      </c>
      <c r="R9" s="210">
        <v>28</v>
      </c>
      <c r="S9" s="210">
        <v>68</v>
      </c>
      <c r="T9" s="210">
        <v>27</v>
      </c>
      <c r="U9" s="210">
        <v>113</v>
      </c>
      <c r="V9" s="210">
        <v>35</v>
      </c>
      <c r="W9" s="210"/>
      <c r="X9" s="210"/>
      <c r="Y9" s="218">
        <f t="shared" si="0"/>
        <v>265</v>
      </c>
      <c r="Z9" s="218">
        <f t="shared" si="1"/>
        <v>90</v>
      </c>
      <c r="AA9" s="218">
        <f t="shared" si="2"/>
        <v>175</v>
      </c>
      <c r="AB9" s="211">
        <v>17</v>
      </c>
      <c r="AC9" s="211">
        <v>0</v>
      </c>
      <c r="AD9" s="211">
        <v>4</v>
      </c>
      <c r="AE9" s="211">
        <v>0</v>
      </c>
      <c r="AF9" s="211"/>
      <c r="AG9" s="211"/>
      <c r="AH9" s="211"/>
      <c r="AI9" s="211"/>
      <c r="AJ9" s="219">
        <f t="shared" si="3"/>
        <v>21</v>
      </c>
      <c r="AK9" s="219">
        <f t="shared" si="4"/>
        <v>0</v>
      </c>
      <c r="AL9" s="219">
        <f t="shared" si="5"/>
        <v>21</v>
      </c>
      <c r="AM9" s="212">
        <v>3</v>
      </c>
      <c r="AN9" s="212">
        <v>2</v>
      </c>
      <c r="AO9" s="212">
        <v>4</v>
      </c>
      <c r="AP9" s="212"/>
      <c r="AQ9" s="221">
        <f t="shared" si="6"/>
        <v>9</v>
      </c>
      <c r="AR9" s="213">
        <v>4</v>
      </c>
      <c r="AS9" s="213">
        <v>113</v>
      </c>
      <c r="AT9" s="213">
        <v>35</v>
      </c>
      <c r="AU9" s="213"/>
      <c r="AV9" s="213"/>
      <c r="AW9" s="213"/>
      <c r="AX9" s="214"/>
      <c r="AY9" s="214"/>
      <c r="AZ9" s="215" t="s">
        <v>934</v>
      </c>
      <c r="BA9" s="215"/>
      <c r="BB9" s="216" t="s">
        <v>935</v>
      </c>
      <c r="BC9" s="217"/>
    </row>
    <row r="10" spans="1:55" s="2" customFormat="1" ht="15.75">
      <c r="A10" s="206" t="s">
        <v>77</v>
      </c>
      <c r="B10" s="206" t="s">
        <v>72</v>
      </c>
      <c r="C10" s="209"/>
      <c r="D10" s="209"/>
      <c r="E10" s="217" t="s">
        <v>830</v>
      </c>
      <c r="F10" s="209" t="s">
        <v>831</v>
      </c>
      <c r="G10" s="208" t="s">
        <v>78</v>
      </c>
      <c r="H10" s="208" t="s">
        <v>78</v>
      </c>
      <c r="I10" s="209" t="s">
        <v>148</v>
      </c>
      <c r="J10" s="209" t="s">
        <v>148</v>
      </c>
      <c r="K10" s="209" t="s">
        <v>596</v>
      </c>
      <c r="L10" s="209" t="s">
        <v>597</v>
      </c>
      <c r="M10" s="209" t="s">
        <v>598</v>
      </c>
      <c r="N10" s="209" t="s">
        <v>1078</v>
      </c>
      <c r="O10" s="209" t="s">
        <v>901</v>
      </c>
      <c r="P10" s="209" t="s">
        <v>907</v>
      </c>
      <c r="Q10" s="210">
        <v>40</v>
      </c>
      <c r="R10" s="210">
        <v>0</v>
      </c>
      <c r="S10" s="210">
        <v>33</v>
      </c>
      <c r="T10" s="210">
        <v>0</v>
      </c>
      <c r="U10" s="210">
        <v>37</v>
      </c>
      <c r="V10" s="210">
        <v>0</v>
      </c>
      <c r="W10" s="210">
        <v>23</v>
      </c>
      <c r="X10" s="210">
        <v>0</v>
      </c>
      <c r="Y10" s="218">
        <f t="shared" si="0"/>
        <v>133</v>
      </c>
      <c r="Z10" s="218">
        <f t="shared" si="1"/>
        <v>0</v>
      </c>
      <c r="AA10" s="218">
        <f t="shared" si="2"/>
        <v>133</v>
      </c>
      <c r="AB10" s="211">
        <v>1</v>
      </c>
      <c r="AC10" s="211">
        <v>0</v>
      </c>
      <c r="AD10" s="211"/>
      <c r="AE10" s="211"/>
      <c r="AF10" s="211"/>
      <c r="AG10" s="211"/>
      <c r="AH10" s="211"/>
      <c r="AI10" s="211"/>
      <c r="AJ10" s="219">
        <f t="shared" si="3"/>
        <v>1</v>
      </c>
      <c r="AK10" s="219">
        <f t="shared" si="4"/>
        <v>0</v>
      </c>
      <c r="AL10" s="219">
        <f t="shared" si="5"/>
        <v>1</v>
      </c>
      <c r="AM10" s="212">
        <v>2</v>
      </c>
      <c r="AN10" s="212">
        <v>2</v>
      </c>
      <c r="AO10" s="212">
        <v>2</v>
      </c>
      <c r="AP10" s="212">
        <v>1</v>
      </c>
      <c r="AQ10" s="221">
        <f t="shared" si="6"/>
        <v>7</v>
      </c>
      <c r="AR10" s="213"/>
      <c r="AS10" s="213"/>
      <c r="AT10" s="213"/>
      <c r="AU10" s="213"/>
      <c r="AV10" s="213"/>
      <c r="AW10" s="213"/>
      <c r="AX10" s="214"/>
      <c r="AY10" s="214"/>
      <c r="AZ10" s="215"/>
      <c r="BA10" s="215"/>
      <c r="BB10" s="216"/>
      <c r="BC10" s="217"/>
    </row>
    <row r="11" spans="1:55" s="2" customFormat="1" ht="15.75">
      <c r="A11" s="206" t="s">
        <v>77</v>
      </c>
      <c r="B11" s="206" t="s">
        <v>73</v>
      </c>
      <c r="C11" s="209"/>
      <c r="D11" s="209"/>
      <c r="E11" s="217" t="s">
        <v>830</v>
      </c>
      <c r="F11" s="209" t="s">
        <v>831</v>
      </c>
      <c r="G11" s="208" t="s">
        <v>78</v>
      </c>
      <c r="H11" s="208" t="s">
        <v>78</v>
      </c>
      <c r="I11" s="209" t="s">
        <v>148</v>
      </c>
      <c r="J11" s="209" t="s">
        <v>148</v>
      </c>
      <c r="K11" s="209" t="s">
        <v>596</v>
      </c>
      <c r="L11" s="209" t="s">
        <v>597</v>
      </c>
      <c r="M11" s="209" t="s">
        <v>598</v>
      </c>
      <c r="N11" s="209" t="s">
        <v>903</v>
      </c>
      <c r="O11" s="209" t="s">
        <v>904</v>
      </c>
      <c r="P11" s="209" t="s">
        <v>907</v>
      </c>
      <c r="Q11" s="210">
        <v>435</v>
      </c>
      <c r="R11" s="210">
        <v>215</v>
      </c>
      <c r="S11" s="210">
        <v>380</v>
      </c>
      <c r="T11" s="210">
        <v>162</v>
      </c>
      <c r="U11" s="210">
        <v>420</v>
      </c>
      <c r="V11" s="210">
        <v>190</v>
      </c>
      <c r="W11" s="210">
        <v>390</v>
      </c>
      <c r="X11" s="210">
        <v>175</v>
      </c>
      <c r="Y11" s="218">
        <f t="shared" si="0"/>
        <v>1625</v>
      </c>
      <c r="Z11" s="218">
        <f t="shared" si="1"/>
        <v>742</v>
      </c>
      <c r="AA11" s="218">
        <f t="shared" si="2"/>
        <v>883</v>
      </c>
      <c r="AB11" s="211"/>
      <c r="AC11" s="211"/>
      <c r="AD11" s="211"/>
      <c r="AE11" s="211"/>
      <c r="AF11" s="211"/>
      <c r="AG11" s="211"/>
      <c r="AH11" s="211"/>
      <c r="AI11" s="211"/>
      <c r="AJ11" s="219">
        <f t="shared" si="3"/>
        <v>0</v>
      </c>
      <c r="AK11" s="219">
        <f t="shared" si="4"/>
        <v>0</v>
      </c>
      <c r="AL11" s="219">
        <f t="shared" si="5"/>
        <v>0</v>
      </c>
      <c r="AM11" s="212">
        <v>1</v>
      </c>
      <c r="AN11" s="212">
        <v>1</v>
      </c>
      <c r="AO11" s="212">
        <v>1</v>
      </c>
      <c r="AP11" s="212">
        <v>1</v>
      </c>
      <c r="AQ11" s="221">
        <f t="shared" si="6"/>
        <v>4</v>
      </c>
      <c r="AR11" s="213"/>
      <c r="AS11" s="213"/>
      <c r="AT11" s="213"/>
      <c r="AU11" s="213"/>
      <c r="AV11" s="213"/>
      <c r="AW11" s="213"/>
      <c r="AX11" s="214"/>
      <c r="AY11" s="214"/>
      <c r="AZ11" s="215"/>
      <c r="BA11" s="215"/>
      <c r="BB11" s="216"/>
      <c r="BC11" s="217"/>
    </row>
    <row r="12" spans="1:55" s="2" customFormat="1" ht="15.75">
      <c r="A12" s="206" t="s">
        <v>77</v>
      </c>
      <c r="B12" s="206" t="s">
        <v>74</v>
      </c>
      <c r="C12" s="209"/>
      <c r="D12" s="209"/>
      <c r="E12" s="217" t="s">
        <v>832</v>
      </c>
      <c r="F12" s="209" t="s">
        <v>833</v>
      </c>
      <c r="G12" s="208" t="s">
        <v>78</v>
      </c>
      <c r="H12" s="208" t="s">
        <v>78</v>
      </c>
      <c r="I12" s="209" t="s">
        <v>148</v>
      </c>
      <c r="J12" s="209" t="s">
        <v>148</v>
      </c>
      <c r="K12" s="209" t="s">
        <v>596</v>
      </c>
      <c r="L12" s="209" t="s">
        <v>597</v>
      </c>
      <c r="M12" s="209" t="s">
        <v>598</v>
      </c>
      <c r="N12" s="209" t="s">
        <v>900</v>
      </c>
      <c r="O12" s="209" t="s">
        <v>901</v>
      </c>
      <c r="P12" s="209" t="s">
        <v>907</v>
      </c>
      <c r="Q12" s="210">
        <v>114</v>
      </c>
      <c r="R12" s="210">
        <v>0</v>
      </c>
      <c r="S12" s="210">
        <v>54</v>
      </c>
      <c r="T12" s="210">
        <v>0</v>
      </c>
      <c r="U12" s="210">
        <v>82</v>
      </c>
      <c r="V12" s="210">
        <v>0</v>
      </c>
      <c r="W12" s="210">
        <v>64</v>
      </c>
      <c r="X12" s="210">
        <v>0</v>
      </c>
      <c r="Y12" s="218">
        <f t="shared" si="0"/>
        <v>314</v>
      </c>
      <c r="Z12" s="218">
        <f t="shared" si="1"/>
        <v>0</v>
      </c>
      <c r="AA12" s="218">
        <f t="shared" si="2"/>
        <v>314</v>
      </c>
      <c r="AB12" s="211">
        <v>12</v>
      </c>
      <c r="AC12" s="211">
        <v>0</v>
      </c>
      <c r="AD12" s="211"/>
      <c r="AE12" s="211"/>
      <c r="AF12" s="211"/>
      <c r="AG12" s="211"/>
      <c r="AH12" s="211"/>
      <c r="AI12" s="211"/>
      <c r="AJ12" s="219">
        <f t="shared" si="3"/>
        <v>12</v>
      </c>
      <c r="AK12" s="219">
        <f t="shared" si="4"/>
        <v>0</v>
      </c>
      <c r="AL12" s="219">
        <f t="shared" si="5"/>
        <v>12</v>
      </c>
      <c r="AM12" s="212">
        <v>4</v>
      </c>
      <c r="AN12" s="212">
        <v>3</v>
      </c>
      <c r="AO12" s="212">
        <v>4</v>
      </c>
      <c r="AP12" s="212">
        <v>3</v>
      </c>
      <c r="AQ12" s="221">
        <f t="shared" si="6"/>
        <v>14</v>
      </c>
      <c r="AR12" s="213"/>
      <c r="AS12" s="213"/>
      <c r="AT12" s="213"/>
      <c r="AU12" s="213"/>
      <c r="AV12" s="213"/>
      <c r="AW12" s="213"/>
      <c r="AX12" s="214"/>
      <c r="AY12" s="214"/>
      <c r="AZ12" s="215" t="s">
        <v>936</v>
      </c>
      <c r="BA12" s="215" t="s">
        <v>937</v>
      </c>
      <c r="BB12" s="216" t="s">
        <v>938</v>
      </c>
      <c r="BC12" s="217"/>
    </row>
    <row r="13" spans="1:55" s="2" customFormat="1" ht="15.75">
      <c r="A13" s="206" t="s">
        <v>77</v>
      </c>
      <c r="B13" s="206" t="s">
        <v>75</v>
      </c>
      <c r="C13" s="209"/>
      <c r="D13" s="209"/>
      <c r="E13" s="217" t="s">
        <v>832</v>
      </c>
      <c r="F13" s="209" t="s">
        <v>833</v>
      </c>
      <c r="G13" s="208" t="s">
        <v>78</v>
      </c>
      <c r="H13" s="208" t="s">
        <v>78</v>
      </c>
      <c r="I13" s="209" t="s">
        <v>148</v>
      </c>
      <c r="J13" s="209" t="s">
        <v>148</v>
      </c>
      <c r="K13" s="209" t="s">
        <v>596</v>
      </c>
      <c r="L13" s="209" t="s">
        <v>597</v>
      </c>
      <c r="M13" s="209" t="s">
        <v>598</v>
      </c>
      <c r="N13" s="209" t="s">
        <v>900</v>
      </c>
      <c r="O13" s="209" t="s">
        <v>922</v>
      </c>
      <c r="P13" s="209" t="s">
        <v>907</v>
      </c>
      <c r="Q13" s="210">
        <v>18</v>
      </c>
      <c r="R13" s="210">
        <v>0</v>
      </c>
      <c r="S13" s="210">
        <v>16</v>
      </c>
      <c r="T13" s="210">
        <v>0</v>
      </c>
      <c r="U13" s="210"/>
      <c r="V13" s="210"/>
      <c r="W13" s="210"/>
      <c r="X13" s="210"/>
      <c r="Y13" s="218">
        <f t="shared" si="0"/>
        <v>34</v>
      </c>
      <c r="Z13" s="218">
        <f t="shared" si="1"/>
        <v>0</v>
      </c>
      <c r="AA13" s="218">
        <f t="shared" si="2"/>
        <v>34</v>
      </c>
      <c r="AB13" s="211"/>
      <c r="AC13" s="211"/>
      <c r="AD13" s="211"/>
      <c r="AE13" s="211"/>
      <c r="AF13" s="211"/>
      <c r="AG13" s="211"/>
      <c r="AH13" s="211"/>
      <c r="AI13" s="211"/>
      <c r="AJ13" s="219">
        <f t="shared" si="3"/>
        <v>0</v>
      </c>
      <c r="AK13" s="219">
        <f t="shared" si="4"/>
        <v>0</v>
      </c>
      <c r="AL13" s="219">
        <f t="shared" si="5"/>
        <v>0</v>
      </c>
      <c r="AM13" s="212">
        <v>1</v>
      </c>
      <c r="AN13" s="212">
        <v>1</v>
      </c>
      <c r="AO13" s="212"/>
      <c r="AP13" s="212"/>
      <c r="AQ13" s="221">
        <f t="shared" si="6"/>
        <v>2</v>
      </c>
      <c r="AR13" s="213"/>
      <c r="AS13" s="213"/>
      <c r="AT13" s="213"/>
      <c r="AU13" s="213"/>
      <c r="AV13" s="213"/>
      <c r="AW13" s="213"/>
      <c r="AX13" s="214"/>
      <c r="AY13" s="214"/>
      <c r="AZ13" s="215"/>
      <c r="BA13" s="215"/>
      <c r="BB13" s="216"/>
      <c r="BC13" s="217"/>
    </row>
    <row r="14" spans="1:55" s="2" customFormat="1" ht="15.75">
      <c r="A14" s="206" t="s">
        <v>77</v>
      </c>
      <c r="B14" s="206" t="s">
        <v>76</v>
      </c>
      <c r="C14" s="209"/>
      <c r="D14" s="209"/>
      <c r="E14" s="217" t="s">
        <v>834</v>
      </c>
      <c r="F14" s="209" t="s">
        <v>835</v>
      </c>
      <c r="G14" s="208" t="s">
        <v>78</v>
      </c>
      <c r="H14" s="208" t="s">
        <v>78</v>
      </c>
      <c r="I14" s="209" t="s">
        <v>148</v>
      </c>
      <c r="J14" s="209" t="s">
        <v>148</v>
      </c>
      <c r="K14" s="209" t="s">
        <v>596</v>
      </c>
      <c r="L14" s="209" t="s">
        <v>597</v>
      </c>
      <c r="M14" s="209" t="s">
        <v>598</v>
      </c>
      <c r="N14" s="209" t="s">
        <v>900</v>
      </c>
      <c r="O14" s="209" t="s">
        <v>901</v>
      </c>
      <c r="P14" s="209" t="s">
        <v>907</v>
      </c>
      <c r="Q14" s="210">
        <v>17</v>
      </c>
      <c r="R14" s="210">
        <v>0</v>
      </c>
      <c r="S14" s="210">
        <v>28</v>
      </c>
      <c r="T14" s="210">
        <v>0</v>
      </c>
      <c r="U14" s="210">
        <v>11</v>
      </c>
      <c r="V14" s="210">
        <v>0</v>
      </c>
      <c r="W14" s="210">
        <v>16</v>
      </c>
      <c r="X14" s="210">
        <v>0</v>
      </c>
      <c r="Y14" s="218">
        <f t="shared" si="0"/>
        <v>72</v>
      </c>
      <c r="Z14" s="218">
        <f t="shared" si="1"/>
        <v>0</v>
      </c>
      <c r="AA14" s="218">
        <f t="shared" si="2"/>
        <v>72</v>
      </c>
      <c r="AB14" s="211">
        <v>3</v>
      </c>
      <c r="AC14" s="211">
        <v>0</v>
      </c>
      <c r="AD14" s="211"/>
      <c r="AE14" s="211"/>
      <c r="AF14" s="211"/>
      <c r="AG14" s="211"/>
      <c r="AH14" s="211"/>
      <c r="AI14" s="211"/>
      <c r="AJ14" s="219">
        <f t="shared" si="3"/>
        <v>3</v>
      </c>
      <c r="AK14" s="219">
        <f t="shared" si="4"/>
        <v>0</v>
      </c>
      <c r="AL14" s="219">
        <f t="shared" si="5"/>
        <v>3</v>
      </c>
      <c r="AM14" s="212">
        <v>1</v>
      </c>
      <c r="AN14" s="212">
        <v>2</v>
      </c>
      <c r="AO14" s="212">
        <v>1</v>
      </c>
      <c r="AP14" s="212">
        <v>1</v>
      </c>
      <c r="AQ14" s="221">
        <f t="shared" si="6"/>
        <v>5</v>
      </c>
      <c r="AR14" s="213"/>
      <c r="AS14" s="213"/>
      <c r="AT14" s="213"/>
      <c r="AU14" s="213"/>
      <c r="AV14" s="213"/>
      <c r="AW14" s="213"/>
      <c r="AX14" s="214"/>
      <c r="AY14" s="214"/>
      <c r="AZ14" s="215" t="s">
        <v>939</v>
      </c>
      <c r="BA14" s="215" t="s">
        <v>940</v>
      </c>
      <c r="BB14" s="216" t="s">
        <v>941</v>
      </c>
      <c r="BC14" s="217"/>
    </row>
    <row r="15" spans="1:55" s="2" customFormat="1" ht="15.75">
      <c r="A15" s="206" t="s">
        <v>77</v>
      </c>
      <c r="B15" s="206" t="s">
        <v>77</v>
      </c>
      <c r="C15" s="209"/>
      <c r="D15" s="209"/>
      <c r="E15" s="217" t="s">
        <v>834</v>
      </c>
      <c r="F15" s="209" t="s">
        <v>835</v>
      </c>
      <c r="G15" s="208" t="s">
        <v>78</v>
      </c>
      <c r="H15" s="208" t="s">
        <v>78</v>
      </c>
      <c r="I15" s="209" t="s">
        <v>148</v>
      </c>
      <c r="J15" s="209" t="s">
        <v>148</v>
      </c>
      <c r="K15" s="209" t="s">
        <v>596</v>
      </c>
      <c r="L15" s="209" t="s">
        <v>597</v>
      </c>
      <c r="M15" s="209" t="s">
        <v>598</v>
      </c>
      <c r="N15" s="209" t="s">
        <v>900</v>
      </c>
      <c r="O15" s="209" t="s">
        <v>922</v>
      </c>
      <c r="P15" s="209" t="s">
        <v>907</v>
      </c>
      <c r="Q15" s="210">
        <v>17</v>
      </c>
      <c r="R15" s="210">
        <v>0</v>
      </c>
      <c r="S15" s="210">
        <v>24</v>
      </c>
      <c r="T15" s="210">
        <v>0</v>
      </c>
      <c r="U15" s="210">
        <v>31</v>
      </c>
      <c r="V15" s="210">
        <v>0</v>
      </c>
      <c r="W15" s="210">
        <v>25</v>
      </c>
      <c r="X15" s="210">
        <v>2</v>
      </c>
      <c r="Y15" s="218">
        <f t="shared" si="0"/>
        <v>97</v>
      </c>
      <c r="Z15" s="218">
        <f t="shared" si="1"/>
        <v>2</v>
      </c>
      <c r="AA15" s="218">
        <f t="shared" si="2"/>
        <v>95</v>
      </c>
      <c r="AB15" s="211">
        <v>2</v>
      </c>
      <c r="AC15" s="211">
        <v>0</v>
      </c>
      <c r="AD15" s="211"/>
      <c r="AE15" s="211"/>
      <c r="AF15" s="211">
        <v>1</v>
      </c>
      <c r="AG15" s="211">
        <v>0</v>
      </c>
      <c r="AH15" s="211"/>
      <c r="AI15" s="211"/>
      <c r="AJ15" s="219">
        <f t="shared" si="3"/>
        <v>3</v>
      </c>
      <c r="AK15" s="219">
        <f t="shared" si="4"/>
        <v>0</v>
      </c>
      <c r="AL15" s="219">
        <f t="shared" si="5"/>
        <v>3</v>
      </c>
      <c r="AM15" s="212">
        <v>1</v>
      </c>
      <c r="AN15" s="212">
        <v>1</v>
      </c>
      <c r="AO15" s="212">
        <v>2</v>
      </c>
      <c r="AP15" s="212">
        <v>1</v>
      </c>
      <c r="AQ15" s="221">
        <f t="shared" si="6"/>
        <v>5</v>
      </c>
      <c r="AR15" s="213"/>
      <c r="AS15" s="213"/>
      <c r="AT15" s="213"/>
      <c r="AU15" s="213"/>
      <c r="AV15" s="213"/>
      <c r="AW15" s="213"/>
      <c r="AX15" s="214"/>
      <c r="AY15" s="214"/>
      <c r="AZ15" s="215"/>
      <c r="BA15" s="215"/>
      <c r="BB15" s="216"/>
      <c r="BC15" s="217"/>
    </row>
    <row r="16" spans="1:55" s="2" customFormat="1" ht="15.75">
      <c r="A16" s="206" t="s">
        <v>77</v>
      </c>
      <c r="B16" s="206" t="s">
        <v>79</v>
      </c>
      <c r="C16" s="209"/>
      <c r="D16" s="209"/>
      <c r="E16" s="217" t="s">
        <v>836</v>
      </c>
      <c r="F16" s="209" t="s">
        <v>837</v>
      </c>
      <c r="G16" s="208" t="s">
        <v>78</v>
      </c>
      <c r="H16" s="208" t="s">
        <v>78</v>
      </c>
      <c r="I16" s="209" t="s">
        <v>148</v>
      </c>
      <c r="J16" s="209" t="s">
        <v>148</v>
      </c>
      <c r="K16" s="209" t="s">
        <v>596</v>
      </c>
      <c r="L16" s="209" t="s">
        <v>597</v>
      </c>
      <c r="M16" s="209" t="s">
        <v>598</v>
      </c>
      <c r="N16" s="209" t="s">
        <v>905</v>
      </c>
      <c r="O16" s="209" t="s">
        <v>906</v>
      </c>
      <c r="P16" s="209" t="s">
        <v>907</v>
      </c>
      <c r="Q16" s="210">
        <v>146</v>
      </c>
      <c r="R16" s="210">
        <v>77</v>
      </c>
      <c r="S16" s="210">
        <v>83</v>
      </c>
      <c r="T16" s="210">
        <v>45</v>
      </c>
      <c r="U16" s="210">
        <v>111</v>
      </c>
      <c r="V16" s="210">
        <v>62</v>
      </c>
      <c r="W16" s="210"/>
      <c r="X16" s="210"/>
      <c r="Y16" s="218">
        <f t="shared" si="0"/>
        <v>340</v>
      </c>
      <c r="Z16" s="218">
        <f t="shared" si="1"/>
        <v>184</v>
      </c>
      <c r="AA16" s="218">
        <f t="shared" si="2"/>
        <v>156</v>
      </c>
      <c r="AB16" s="211">
        <v>8</v>
      </c>
      <c r="AC16" s="211">
        <v>4</v>
      </c>
      <c r="AD16" s="211"/>
      <c r="AE16" s="211"/>
      <c r="AF16" s="211"/>
      <c r="AG16" s="211"/>
      <c r="AH16" s="211"/>
      <c r="AI16" s="211"/>
      <c r="AJ16" s="219">
        <f t="shared" si="3"/>
        <v>8</v>
      </c>
      <c r="AK16" s="219">
        <f t="shared" si="4"/>
        <v>4</v>
      </c>
      <c r="AL16" s="219">
        <f t="shared" si="5"/>
        <v>4</v>
      </c>
      <c r="AM16" s="212">
        <v>2</v>
      </c>
      <c r="AN16" s="212">
        <v>2</v>
      </c>
      <c r="AO16" s="212">
        <v>1</v>
      </c>
      <c r="AP16" s="212">
        <v>1</v>
      </c>
      <c r="AQ16" s="221">
        <f t="shared" si="6"/>
        <v>6</v>
      </c>
      <c r="AR16" s="213"/>
      <c r="AS16" s="213"/>
      <c r="AT16" s="213"/>
      <c r="AU16" s="213"/>
      <c r="AV16" s="213"/>
      <c r="AW16" s="213"/>
      <c r="AX16" s="214"/>
      <c r="AY16" s="214"/>
      <c r="AZ16" s="215" t="s">
        <v>942</v>
      </c>
      <c r="BA16" s="215" t="s">
        <v>943</v>
      </c>
      <c r="BB16" s="216" t="s">
        <v>944</v>
      </c>
      <c r="BC16" s="217"/>
    </row>
    <row r="17" spans="1:55" s="2" customFormat="1" ht="15.75">
      <c r="A17" s="206" t="s">
        <v>77</v>
      </c>
      <c r="B17" s="206" t="s">
        <v>80</v>
      </c>
      <c r="C17" s="209"/>
      <c r="D17" s="209"/>
      <c r="E17" s="217" t="s">
        <v>836</v>
      </c>
      <c r="F17" s="209" t="s">
        <v>837</v>
      </c>
      <c r="G17" s="208" t="s">
        <v>78</v>
      </c>
      <c r="H17" s="208" t="s">
        <v>78</v>
      </c>
      <c r="I17" s="209" t="s">
        <v>148</v>
      </c>
      <c r="J17" s="209" t="s">
        <v>148</v>
      </c>
      <c r="K17" s="209" t="s">
        <v>596</v>
      </c>
      <c r="L17" s="209" t="s">
        <v>597</v>
      </c>
      <c r="M17" s="209" t="s">
        <v>598</v>
      </c>
      <c r="N17" s="209" t="s">
        <v>200</v>
      </c>
      <c r="O17" s="209" t="s">
        <v>908</v>
      </c>
      <c r="P17" s="209" t="s">
        <v>907</v>
      </c>
      <c r="Q17" s="210">
        <v>60</v>
      </c>
      <c r="R17" s="210">
        <v>34</v>
      </c>
      <c r="S17" s="210">
        <v>46</v>
      </c>
      <c r="T17" s="210">
        <v>28</v>
      </c>
      <c r="U17" s="210">
        <v>18</v>
      </c>
      <c r="V17" s="210">
        <v>10</v>
      </c>
      <c r="W17" s="210">
        <v>10</v>
      </c>
      <c r="X17" s="210">
        <v>6</v>
      </c>
      <c r="Y17" s="218">
        <f t="shared" si="0"/>
        <v>134</v>
      </c>
      <c r="Z17" s="218">
        <f t="shared" si="1"/>
        <v>78</v>
      </c>
      <c r="AA17" s="218">
        <f t="shared" si="2"/>
        <v>56</v>
      </c>
      <c r="AB17" s="211">
        <v>4</v>
      </c>
      <c r="AC17" s="211">
        <v>2</v>
      </c>
      <c r="AD17" s="211">
        <v>2</v>
      </c>
      <c r="AE17" s="211">
        <v>2</v>
      </c>
      <c r="AF17" s="211"/>
      <c r="AG17" s="211"/>
      <c r="AH17" s="211"/>
      <c r="AI17" s="211"/>
      <c r="AJ17" s="220">
        <f t="shared" si="3"/>
        <v>6</v>
      </c>
      <c r="AK17" s="220">
        <f t="shared" si="4"/>
        <v>4</v>
      </c>
      <c r="AL17" s="219">
        <f t="shared" si="5"/>
        <v>2</v>
      </c>
      <c r="AM17" s="212">
        <v>4</v>
      </c>
      <c r="AN17" s="212">
        <v>3</v>
      </c>
      <c r="AO17" s="212">
        <v>4</v>
      </c>
      <c r="AP17" s="212"/>
      <c r="AQ17" s="221">
        <f t="shared" si="6"/>
        <v>11</v>
      </c>
      <c r="AR17" s="213"/>
      <c r="AS17" s="213"/>
      <c r="AT17" s="213"/>
      <c r="AU17" s="213"/>
      <c r="AV17" s="213"/>
      <c r="AW17" s="213"/>
      <c r="AX17" s="214"/>
      <c r="AY17" s="214"/>
      <c r="AZ17" s="215"/>
      <c r="BA17" s="215"/>
      <c r="BB17" s="216"/>
      <c r="BC17" s="217"/>
    </row>
    <row r="18" spans="1:55" s="2" customFormat="1" ht="15.75">
      <c r="A18" s="206" t="s">
        <v>77</v>
      </c>
      <c r="B18" s="206" t="s">
        <v>81</v>
      </c>
      <c r="C18" s="209"/>
      <c r="D18" s="209"/>
      <c r="E18" s="217" t="s">
        <v>838</v>
      </c>
      <c r="F18" s="209" t="s">
        <v>859</v>
      </c>
      <c r="G18" s="208" t="s">
        <v>78</v>
      </c>
      <c r="H18" s="208" t="s">
        <v>78</v>
      </c>
      <c r="I18" s="209" t="s">
        <v>148</v>
      </c>
      <c r="J18" s="209" t="s">
        <v>148</v>
      </c>
      <c r="K18" s="209" t="s">
        <v>596</v>
      </c>
      <c r="L18" s="209" t="s">
        <v>597</v>
      </c>
      <c r="M18" s="209" t="s">
        <v>598</v>
      </c>
      <c r="N18" s="209" t="s">
        <v>900</v>
      </c>
      <c r="O18" s="209" t="s">
        <v>922</v>
      </c>
      <c r="P18" s="209" t="s">
        <v>907</v>
      </c>
      <c r="Q18" s="210">
        <v>37</v>
      </c>
      <c r="R18" s="210">
        <v>11</v>
      </c>
      <c r="S18" s="210">
        <v>23</v>
      </c>
      <c r="T18" s="210">
        <v>3</v>
      </c>
      <c r="U18" s="210">
        <v>56</v>
      </c>
      <c r="V18" s="210">
        <v>15</v>
      </c>
      <c r="W18" s="210">
        <v>51</v>
      </c>
      <c r="X18" s="210">
        <v>15</v>
      </c>
      <c r="Y18" s="218">
        <f t="shared" si="0"/>
        <v>167</v>
      </c>
      <c r="Z18" s="218">
        <f t="shared" si="1"/>
        <v>44</v>
      </c>
      <c r="AA18" s="218">
        <f t="shared" si="2"/>
        <v>123</v>
      </c>
      <c r="AB18" s="211">
        <v>5</v>
      </c>
      <c r="AC18" s="211">
        <v>0</v>
      </c>
      <c r="AD18" s="211">
        <v>2</v>
      </c>
      <c r="AE18" s="211">
        <v>0</v>
      </c>
      <c r="AF18" s="211"/>
      <c r="AG18" s="211"/>
      <c r="AH18" s="211"/>
      <c r="AI18" s="211"/>
      <c r="AJ18" s="219">
        <f t="shared" si="3"/>
        <v>7</v>
      </c>
      <c r="AK18" s="219">
        <f t="shared" si="4"/>
        <v>0</v>
      </c>
      <c r="AL18" s="219">
        <f t="shared" si="5"/>
        <v>7</v>
      </c>
      <c r="AM18" s="212">
        <v>1</v>
      </c>
      <c r="AN18" s="212">
        <v>1</v>
      </c>
      <c r="AO18" s="212">
        <v>2</v>
      </c>
      <c r="AP18" s="212">
        <v>2</v>
      </c>
      <c r="AQ18" s="221">
        <f t="shared" si="6"/>
        <v>6</v>
      </c>
      <c r="AR18" s="213"/>
      <c r="AS18" s="213"/>
      <c r="AT18" s="213"/>
      <c r="AU18" s="213"/>
      <c r="AV18" s="213"/>
      <c r="AW18" s="213"/>
      <c r="AX18" s="214"/>
      <c r="AY18" s="214"/>
      <c r="AZ18" s="215" t="s">
        <v>945</v>
      </c>
      <c r="BA18" s="215" t="s">
        <v>946</v>
      </c>
      <c r="BB18" s="216" t="s">
        <v>947</v>
      </c>
      <c r="BC18" s="217"/>
    </row>
    <row r="19" spans="1:55" s="2" customFormat="1" ht="15.75">
      <c r="A19" s="206" t="s">
        <v>77</v>
      </c>
      <c r="B19" s="206" t="s">
        <v>869</v>
      </c>
      <c r="C19" s="209"/>
      <c r="D19" s="209"/>
      <c r="E19" s="217" t="s">
        <v>838</v>
      </c>
      <c r="F19" s="209" t="s">
        <v>859</v>
      </c>
      <c r="G19" s="208" t="s">
        <v>78</v>
      </c>
      <c r="H19" s="208" t="s">
        <v>78</v>
      </c>
      <c r="I19" s="209" t="s">
        <v>148</v>
      </c>
      <c r="J19" s="209" t="s">
        <v>148</v>
      </c>
      <c r="K19" s="209" t="s">
        <v>596</v>
      </c>
      <c r="L19" s="209" t="s">
        <v>597</v>
      </c>
      <c r="M19" s="209" t="s">
        <v>598</v>
      </c>
      <c r="N19" s="209" t="s">
        <v>900</v>
      </c>
      <c r="O19" s="209" t="s">
        <v>901</v>
      </c>
      <c r="P19" s="209" t="s">
        <v>907</v>
      </c>
      <c r="Q19" s="210">
        <v>48</v>
      </c>
      <c r="R19" s="210">
        <v>7</v>
      </c>
      <c r="S19" s="210">
        <v>44</v>
      </c>
      <c r="T19" s="210">
        <v>13</v>
      </c>
      <c r="U19" s="210">
        <v>52</v>
      </c>
      <c r="V19" s="210">
        <v>22</v>
      </c>
      <c r="W19" s="210">
        <v>36</v>
      </c>
      <c r="X19" s="210">
        <v>10</v>
      </c>
      <c r="Y19" s="218">
        <f t="shared" si="0"/>
        <v>180</v>
      </c>
      <c r="Z19" s="218">
        <f t="shared" si="1"/>
        <v>52</v>
      </c>
      <c r="AA19" s="218">
        <f t="shared" si="2"/>
        <v>128</v>
      </c>
      <c r="AB19" s="211">
        <v>2</v>
      </c>
      <c r="AC19" s="211">
        <v>0</v>
      </c>
      <c r="AD19" s="211"/>
      <c r="AE19" s="211"/>
      <c r="AF19" s="211"/>
      <c r="AG19" s="211"/>
      <c r="AH19" s="211"/>
      <c r="AI19" s="211"/>
      <c r="AJ19" s="219">
        <f t="shared" si="3"/>
        <v>2</v>
      </c>
      <c r="AK19" s="219">
        <f t="shared" si="4"/>
        <v>0</v>
      </c>
      <c r="AL19" s="219">
        <f t="shared" si="5"/>
        <v>2</v>
      </c>
      <c r="AM19" s="212">
        <v>2</v>
      </c>
      <c r="AN19" s="212">
        <v>2</v>
      </c>
      <c r="AO19" s="212">
        <v>2</v>
      </c>
      <c r="AP19" s="212">
        <v>2</v>
      </c>
      <c r="AQ19" s="221">
        <f t="shared" si="6"/>
        <v>8</v>
      </c>
      <c r="AR19" s="213"/>
      <c r="AS19" s="213"/>
      <c r="AT19" s="213"/>
      <c r="AU19" s="213"/>
      <c r="AV19" s="213"/>
      <c r="AW19" s="213"/>
      <c r="AX19" s="214"/>
      <c r="AY19" s="214"/>
      <c r="AZ19" s="215"/>
      <c r="BA19" s="215"/>
      <c r="BB19" s="216"/>
      <c r="BC19" s="217"/>
    </row>
    <row r="20" spans="1:55" s="2" customFormat="1" ht="15.75">
      <c r="A20" s="206" t="s">
        <v>77</v>
      </c>
      <c r="B20" s="206" t="s">
        <v>870</v>
      </c>
      <c r="C20" s="209"/>
      <c r="D20" s="209"/>
      <c r="E20" s="217" t="s">
        <v>792</v>
      </c>
      <c r="F20" s="209" t="s">
        <v>839</v>
      </c>
      <c r="G20" s="208" t="s">
        <v>78</v>
      </c>
      <c r="H20" s="208" t="s">
        <v>78</v>
      </c>
      <c r="I20" s="209" t="s">
        <v>148</v>
      </c>
      <c r="J20" s="209" t="s">
        <v>148</v>
      </c>
      <c r="K20" s="209" t="s">
        <v>596</v>
      </c>
      <c r="L20" s="209" t="s">
        <v>597</v>
      </c>
      <c r="M20" s="209" t="s">
        <v>598</v>
      </c>
      <c r="N20" s="209" t="s">
        <v>900</v>
      </c>
      <c r="O20" s="209" t="s">
        <v>922</v>
      </c>
      <c r="P20" s="209" t="s">
        <v>907</v>
      </c>
      <c r="Q20" s="210">
        <v>10</v>
      </c>
      <c r="R20" s="210">
        <v>0</v>
      </c>
      <c r="S20" s="210">
        <v>22</v>
      </c>
      <c r="T20" s="210">
        <v>2</v>
      </c>
      <c r="U20" s="210">
        <v>22</v>
      </c>
      <c r="V20" s="210">
        <v>5</v>
      </c>
      <c r="W20" s="210">
        <v>29</v>
      </c>
      <c r="X20" s="210">
        <v>2</v>
      </c>
      <c r="Y20" s="218">
        <f t="shared" si="0"/>
        <v>83</v>
      </c>
      <c r="Z20" s="218">
        <f t="shared" si="1"/>
        <v>9</v>
      </c>
      <c r="AA20" s="218">
        <f t="shared" si="2"/>
        <v>74</v>
      </c>
      <c r="AB20" s="211"/>
      <c r="AC20" s="211"/>
      <c r="AD20" s="211"/>
      <c r="AE20" s="211"/>
      <c r="AF20" s="211"/>
      <c r="AG20" s="211"/>
      <c r="AH20" s="211"/>
      <c r="AI20" s="211"/>
      <c r="AJ20" s="219">
        <f t="shared" si="3"/>
        <v>0</v>
      </c>
      <c r="AK20" s="219">
        <f t="shared" si="4"/>
        <v>0</v>
      </c>
      <c r="AL20" s="219">
        <f t="shared" si="5"/>
        <v>0</v>
      </c>
      <c r="AM20" s="212">
        <v>1</v>
      </c>
      <c r="AN20" s="212">
        <v>1</v>
      </c>
      <c r="AO20" s="212">
        <v>1</v>
      </c>
      <c r="AP20" s="212">
        <v>1</v>
      </c>
      <c r="AQ20" s="221">
        <f t="shared" si="6"/>
        <v>4</v>
      </c>
      <c r="AR20" s="213"/>
      <c r="AS20" s="213"/>
      <c r="AT20" s="213"/>
      <c r="AU20" s="213"/>
      <c r="AV20" s="213"/>
      <c r="AW20" s="213"/>
      <c r="AX20" s="214"/>
      <c r="AY20" s="214"/>
      <c r="AZ20" s="215" t="s">
        <v>948</v>
      </c>
      <c r="BA20" s="215"/>
      <c r="BB20" s="216" t="s">
        <v>949</v>
      </c>
      <c r="BC20" s="217"/>
    </row>
    <row r="21" spans="1:55" s="2" customFormat="1" ht="15.75">
      <c r="A21" s="206" t="s">
        <v>77</v>
      </c>
      <c r="B21" s="206" t="s">
        <v>871</v>
      </c>
      <c r="C21" s="209"/>
      <c r="D21" s="209"/>
      <c r="E21" s="217" t="s">
        <v>840</v>
      </c>
      <c r="F21" s="209" t="s">
        <v>841</v>
      </c>
      <c r="G21" s="208" t="s">
        <v>78</v>
      </c>
      <c r="H21" s="208" t="s">
        <v>78</v>
      </c>
      <c r="I21" s="209" t="s">
        <v>548</v>
      </c>
      <c r="J21" s="209" t="s">
        <v>548</v>
      </c>
      <c r="K21" s="209" t="s">
        <v>861</v>
      </c>
      <c r="L21" s="209" t="s">
        <v>609</v>
      </c>
      <c r="M21" s="209" t="s">
        <v>598</v>
      </c>
      <c r="N21" s="209" t="s">
        <v>900</v>
      </c>
      <c r="O21" s="209" t="s">
        <v>901</v>
      </c>
      <c r="P21" s="209" t="s">
        <v>907</v>
      </c>
      <c r="Q21" s="210">
        <v>18</v>
      </c>
      <c r="R21" s="210">
        <v>0</v>
      </c>
      <c r="S21" s="210">
        <v>12</v>
      </c>
      <c r="T21" s="210">
        <v>2</v>
      </c>
      <c r="U21" s="210">
        <v>29</v>
      </c>
      <c r="V21" s="210">
        <v>0</v>
      </c>
      <c r="W21" s="210">
        <v>12</v>
      </c>
      <c r="X21" s="210">
        <v>0</v>
      </c>
      <c r="Y21" s="218">
        <f t="shared" si="0"/>
        <v>71</v>
      </c>
      <c r="Z21" s="218">
        <f t="shared" si="1"/>
        <v>2</v>
      </c>
      <c r="AA21" s="218">
        <f t="shared" si="2"/>
        <v>69</v>
      </c>
      <c r="AB21" s="211"/>
      <c r="AC21" s="211"/>
      <c r="AD21" s="211"/>
      <c r="AE21" s="211"/>
      <c r="AF21" s="211"/>
      <c r="AG21" s="211"/>
      <c r="AH21" s="211"/>
      <c r="AI21" s="211"/>
      <c r="AJ21" s="219">
        <f t="shared" si="3"/>
        <v>0</v>
      </c>
      <c r="AK21" s="219">
        <f t="shared" si="4"/>
        <v>0</v>
      </c>
      <c r="AL21" s="219">
        <f t="shared" si="5"/>
        <v>0</v>
      </c>
      <c r="AM21" s="212">
        <v>1</v>
      </c>
      <c r="AN21" s="212">
        <v>1</v>
      </c>
      <c r="AO21" s="212">
        <v>2</v>
      </c>
      <c r="AP21" s="212">
        <v>1</v>
      </c>
      <c r="AQ21" s="221">
        <f t="shared" si="6"/>
        <v>5</v>
      </c>
      <c r="AR21" s="213"/>
      <c r="AS21" s="213"/>
      <c r="AT21" s="213"/>
      <c r="AU21" s="213"/>
      <c r="AV21" s="213"/>
      <c r="AW21" s="213"/>
      <c r="AX21" s="214"/>
      <c r="AY21" s="214"/>
      <c r="AZ21" s="215" t="s">
        <v>950</v>
      </c>
      <c r="BA21" s="215"/>
      <c r="BB21" s="216" t="s">
        <v>985</v>
      </c>
      <c r="BC21" s="217"/>
    </row>
    <row r="22" spans="1:55" s="2" customFormat="1" ht="15.75">
      <c r="A22" s="206" t="s">
        <v>77</v>
      </c>
      <c r="B22" s="206" t="s">
        <v>872</v>
      </c>
      <c r="C22" s="209"/>
      <c r="D22" s="209"/>
      <c r="E22" s="217" t="s">
        <v>253</v>
      </c>
      <c r="F22" s="209" t="s">
        <v>394</v>
      </c>
      <c r="G22" s="208" t="s">
        <v>78</v>
      </c>
      <c r="H22" s="208" t="s">
        <v>78</v>
      </c>
      <c r="I22" s="209" t="s">
        <v>148</v>
      </c>
      <c r="J22" s="209" t="s">
        <v>148</v>
      </c>
      <c r="K22" s="209" t="s">
        <v>596</v>
      </c>
      <c r="L22" s="209" t="s">
        <v>597</v>
      </c>
      <c r="M22" s="209" t="s">
        <v>598</v>
      </c>
      <c r="N22" s="209" t="s">
        <v>905</v>
      </c>
      <c r="O22" s="209" t="s">
        <v>606</v>
      </c>
      <c r="P22" s="209" t="s">
        <v>902</v>
      </c>
      <c r="Q22" s="210">
        <v>55</v>
      </c>
      <c r="R22" s="210">
        <v>13</v>
      </c>
      <c r="S22" s="210">
        <v>67</v>
      </c>
      <c r="T22" s="210">
        <v>25</v>
      </c>
      <c r="U22" s="210">
        <v>47</v>
      </c>
      <c r="V22" s="210">
        <v>7</v>
      </c>
      <c r="W22" s="210"/>
      <c r="X22" s="210"/>
      <c r="Y22" s="218">
        <f t="shared" si="0"/>
        <v>169</v>
      </c>
      <c r="Z22" s="218">
        <f t="shared" si="1"/>
        <v>45</v>
      </c>
      <c r="AA22" s="218">
        <f t="shared" si="2"/>
        <v>124</v>
      </c>
      <c r="AB22" s="211"/>
      <c r="AC22" s="211"/>
      <c r="AD22" s="211">
        <v>2</v>
      </c>
      <c r="AE22" s="211">
        <v>0</v>
      </c>
      <c r="AF22" s="211"/>
      <c r="AG22" s="211"/>
      <c r="AH22" s="211"/>
      <c r="AI22" s="211"/>
      <c r="AJ22" s="219">
        <f t="shared" si="3"/>
        <v>2</v>
      </c>
      <c r="AK22" s="219">
        <f t="shared" si="4"/>
        <v>0</v>
      </c>
      <c r="AL22" s="219">
        <f t="shared" si="5"/>
        <v>2</v>
      </c>
      <c r="AM22" s="212">
        <v>2</v>
      </c>
      <c r="AN22" s="212">
        <v>3</v>
      </c>
      <c r="AO22" s="212">
        <v>2</v>
      </c>
      <c r="AP22" s="212"/>
      <c r="AQ22" s="221">
        <f t="shared" si="6"/>
        <v>7</v>
      </c>
      <c r="AR22" s="213"/>
      <c r="AS22" s="213"/>
      <c r="AT22" s="213"/>
      <c r="AU22" s="213"/>
      <c r="AV22" s="213"/>
      <c r="AW22" s="213"/>
      <c r="AX22" s="214"/>
      <c r="AY22" s="214"/>
      <c r="AZ22" s="215" t="s">
        <v>951</v>
      </c>
      <c r="BA22" s="215" t="s">
        <v>645</v>
      </c>
      <c r="BB22" s="216" t="s">
        <v>952</v>
      </c>
      <c r="BC22" s="217"/>
    </row>
    <row r="23" spans="1:55" s="2" customFormat="1" ht="15.75">
      <c r="A23" s="206" t="s">
        <v>77</v>
      </c>
      <c r="B23" s="206" t="s">
        <v>873</v>
      </c>
      <c r="C23" s="209"/>
      <c r="D23" s="209"/>
      <c r="E23" s="217" t="s">
        <v>278</v>
      </c>
      <c r="F23" s="209" t="s">
        <v>412</v>
      </c>
      <c r="G23" s="208" t="s">
        <v>78</v>
      </c>
      <c r="H23" s="208" t="s">
        <v>78</v>
      </c>
      <c r="I23" s="209" t="s">
        <v>862</v>
      </c>
      <c r="J23" s="209" t="s">
        <v>497</v>
      </c>
      <c r="K23" s="209" t="s">
        <v>861</v>
      </c>
      <c r="L23" s="209" t="s">
        <v>609</v>
      </c>
      <c r="M23" s="209" t="s">
        <v>598</v>
      </c>
      <c r="N23" s="209" t="s">
        <v>900</v>
      </c>
      <c r="O23" s="209" t="s">
        <v>901</v>
      </c>
      <c r="P23" s="209" t="s">
        <v>902</v>
      </c>
      <c r="Q23" s="210">
        <v>35</v>
      </c>
      <c r="R23" s="210">
        <v>9</v>
      </c>
      <c r="S23" s="210">
        <v>21</v>
      </c>
      <c r="T23" s="210">
        <v>8</v>
      </c>
      <c r="U23" s="210"/>
      <c r="V23" s="210"/>
      <c r="W23" s="210"/>
      <c r="X23" s="210"/>
      <c r="Y23" s="218">
        <f t="shared" si="0"/>
        <v>56</v>
      </c>
      <c r="Z23" s="218">
        <f t="shared" si="1"/>
        <v>17</v>
      </c>
      <c r="AA23" s="218">
        <f t="shared" si="2"/>
        <v>39</v>
      </c>
      <c r="AB23" s="211">
        <v>4</v>
      </c>
      <c r="AC23" s="211">
        <v>0</v>
      </c>
      <c r="AD23" s="211"/>
      <c r="AE23" s="211"/>
      <c r="AF23" s="211"/>
      <c r="AG23" s="211"/>
      <c r="AH23" s="211"/>
      <c r="AI23" s="211"/>
      <c r="AJ23" s="219">
        <f t="shared" si="3"/>
        <v>4</v>
      </c>
      <c r="AK23" s="219">
        <f t="shared" si="4"/>
        <v>0</v>
      </c>
      <c r="AL23" s="219">
        <f t="shared" si="5"/>
        <v>4</v>
      </c>
      <c r="AM23" s="212">
        <v>1</v>
      </c>
      <c r="AN23" s="212">
        <v>1</v>
      </c>
      <c r="AO23" s="212"/>
      <c r="AP23" s="212"/>
      <c r="AQ23" s="221">
        <f t="shared" si="6"/>
        <v>2</v>
      </c>
      <c r="AR23" s="213"/>
      <c r="AS23" s="213"/>
      <c r="AT23" s="213"/>
      <c r="AU23" s="213"/>
      <c r="AV23" s="213"/>
      <c r="AW23" s="213"/>
      <c r="AX23" s="214"/>
      <c r="AY23" s="214"/>
      <c r="AZ23" s="215" t="s">
        <v>953</v>
      </c>
      <c r="BA23" s="215" t="s">
        <v>671</v>
      </c>
      <c r="BB23" s="216" t="s">
        <v>954</v>
      </c>
      <c r="BC23" s="217"/>
    </row>
    <row r="24" spans="1:55" s="2" customFormat="1" ht="15.75">
      <c r="A24" s="206" t="s">
        <v>77</v>
      </c>
      <c r="B24" s="206" t="s">
        <v>874</v>
      </c>
      <c r="C24" s="209"/>
      <c r="D24" s="209"/>
      <c r="E24" s="217" t="s">
        <v>842</v>
      </c>
      <c r="F24" s="209" t="s">
        <v>413</v>
      </c>
      <c r="G24" s="208" t="s">
        <v>78</v>
      </c>
      <c r="H24" s="208" t="s">
        <v>78</v>
      </c>
      <c r="I24" s="209" t="s">
        <v>863</v>
      </c>
      <c r="J24" s="209" t="s">
        <v>499</v>
      </c>
      <c r="K24" s="209" t="s">
        <v>861</v>
      </c>
      <c r="L24" s="209" t="s">
        <v>597</v>
      </c>
      <c r="M24" s="209" t="s">
        <v>598</v>
      </c>
      <c r="N24" s="209" t="s">
        <v>200</v>
      </c>
      <c r="O24" s="209" t="s">
        <v>601</v>
      </c>
      <c r="P24" s="209" t="s">
        <v>902</v>
      </c>
      <c r="Q24" s="210">
        <v>83</v>
      </c>
      <c r="R24" s="210">
        <v>40</v>
      </c>
      <c r="S24" s="210">
        <v>61</v>
      </c>
      <c r="T24" s="210">
        <v>35</v>
      </c>
      <c r="U24" s="210">
        <v>53</v>
      </c>
      <c r="V24" s="210">
        <v>23</v>
      </c>
      <c r="W24" s="210"/>
      <c r="X24" s="210"/>
      <c r="Y24" s="218">
        <f t="shared" si="0"/>
        <v>197</v>
      </c>
      <c r="Z24" s="218">
        <f t="shared" si="1"/>
        <v>98</v>
      </c>
      <c r="AA24" s="218">
        <f t="shared" si="2"/>
        <v>99</v>
      </c>
      <c r="AB24" s="211">
        <v>2</v>
      </c>
      <c r="AC24" s="211">
        <v>2</v>
      </c>
      <c r="AD24" s="211">
        <v>2</v>
      </c>
      <c r="AE24" s="211"/>
      <c r="AF24" s="211"/>
      <c r="AG24" s="211"/>
      <c r="AH24" s="211"/>
      <c r="AI24" s="211"/>
      <c r="AJ24" s="220">
        <f t="shared" si="3"/>
        <v>4</v>
      </c>
      <c r="AK24" s="220">
        <f t="shared" si="4"/>
        <v>2</v>
      </c>
      <c r="AL24" s="219">
        <f t="shared" si="5"/>
        <v>2</v>
      </c>
      <c r="AM24" s="212">
        <v>2</v>
      </c>
      <c r="AN24" s="212">
        <v>2</v>
      </c>
      <c r="AO24" s="212">
        <v>2</v>
      </c>
      <c r="AP24" s="212"/>
      <c r="AQ24" s="221">
        <f t="shared" si="6"/>
        <v>6</v>
      </c>
      <c r="AR24" s="213"/>
      <c r="AS24" s="213"/>
      <c r="AT24" s="213"/>
      <c r="AU24" s="213"/>
      <c r="AV24" s="213"/>
      <c r="AW24" s="213"/>
      <c r="AX24" s="214"/>
      <c r="AY24" s="214"/>
      <c r="AZ24" s="215" t="s">
        <v>955</v>
      </c>
      <c r="BA24" s="215"/>
      <c r="BB24" s="216" t="s">
        <v>956</v>
      </c>
      <c r="BC24" s="217"/>
    </row>
    <row r="25" spans="1:55" s="2" customFormat="1" ht="15.75">
      <c r="A25" s="206" t="s">
        <v>77</v>
      </c>
      <c r="B25" s="206" t="s">
        <v>875</v>
      </c>
      <c r="C25" s="209"/>
      <c r="D25" s="209"/>
      <c r="E25" s="217" t="s">
        <v>266</v>
      </c>
      <c r="F25" s="209" t="s">
        <v>843</v>
      </c>
      <c r="G25" s="208" t="s">
        <v>78</v>
      </c>
      <c r="H25" s="208" t="s">
        <v>78</v>
      </c>
      <c r="I25" s="209" t="s">
        <v>864</v>
      </c>
      <c r="J25" s="209" t="s">
        <v>486</v>
      </c>
      <c r="K25" s="209" t="s">
        <v>861</v>
      </c>
      <c r="L25" s="209" t="s">
        <v>609</v>
      </c>
      <c r="M25" s="209" t="s">
        <v>598</v>
      </c>
      <c r="N25" s="209" t="s">
        <v>200</v>
      </c>
      <c r="O25" s="209" t="s">
        <v>601</v>
      </c>
      <c r="P25" s="209" t="s">
        <v>907</v>
      </c>
      <c r="Q25" s="210">
        <v>65</v>
      </c>
      <c r="R25" s="210">
        <v>25</v>
      </c>
      <c r="S25" s="210">
        <v>53</v>
      </c>
      <c r="T25" s="210">
        <v>18</v>
      </c>
      <c r="U25" s="210">
        <v>56</v>
      </c>
      <c r="V25" s="210">
        <v>27</v>
      </c>
      <c r="W25" s="210"/>
      <c r="X25" s="210"/>
      <c r="Y25" s="218">
        <f t="shared" si="0"/>
        <v>174</v>
      </c>
      <c r="Z25" s="218">
        <f t="shared" si="1"/>
        <v>70</v>
      </c>
      <c r="AA25" s="218">
        <f t="shared" si="2"/>
        <v>104</v>
      </c>
      <c r="AB25" s="211">
        <v>3</v>
      </c>
      <c r="AC25" s="211">
        <v>0</v>
      </c>
      <c r="AD25" s="211">
        <v>1</v>
      </c>
      <c r="AE25" s="211">
        <v>0</v>
      </c>
      <c r="AF25" s="211"/>
      <c r="AG25" s="211"/>
      <c r="AH25" s="211"/>
      <c r="AI25" s="211"/>
      <c r="AJ25" s="219">
        <f t="shared" si="3"/>
        <v>4</v>
      </c>
      <c r="AK25" s="219">
        <f t="shared" si="4"/>
        <v>0</v>
      </c>
      <c r="AL25" s="219">
        <f t="shared" si="5"/>
        <v>4</v>
      </c>
      <c r="AM25" s="212">
        <v>2</v>
      </c>
      <c r="AN25" s="212">
        <v>2</v>
      </c>
      <c r="AO25" s="212">
        <v>2</v>
      </c>
      <c r="AP25" s="212"/>
      <c r="AQ25" s="221">
        <f t="shared" si="6"/>
        <v>6</v>
      </c>
      <c r="AR25" s="213"/>
      <c r="AS25" s="213"/>
      <c r="AT25" s="213"/>
      <c r="AU25" s="213"/>
      <c r="AV25" s="213"/>
      <c r="AW25" s="213"/>
      <c r="AX25" s="214"/>
      <c r="AY25" s="214"/>
      <c r="AZ25" s="215" t="s">
        <v>957</v>
      </c>
      <c r="BA25" s="215" t="s">
        <v>958</v>
      </c>
      <c r="BB25" s="216" t="s">
        <v>986</v>
      </c>
      <c r="BC25" s="217"/>
    </row>
    <row r="26" spans="1:55" s="2" customFormat="1" ht="15.75">
      <c r="A26" s="206" t="s">
        <v>77</v>
      </c>
      <c r="B26" s="206" t="s">
        <v>876</v>
      </c>
      <c r="C26" s="209"/>
      <c r="D26" s="209"/>
      <c r="E26" s="217" t="s">
        <v>844</v>
      </c>
      <c r="F26" s="209" t="s">
        <v>449</v>
      </c>
      <c r="G26" s="208" t="s">
        <v>78</v>
      </c>
      <c r="H26" s="208" t="s">
        <v>78</v>
      </c>
      <c r="I26" s="209" t="s">
        <v>575</v>
      </c>
      <c r="J26" s="209" t="s">
        <v>575</v>
      </c>
      <c r="K26" s="209" t="s">
        <v>861</v>
      </c>
      <c r="L26" s="209" t="s">
        <v>609</v>
      </c>
      <c r="M26" s="209" t="s">
        <v>598</v>
      </c>
      <c r="N26" s="209" t="s">
        <v>200</v>
      </c>
      <c r="O26" s="209" t="s">
        <v>601</v>
      </c>
      <c r="P26" s="209" t="s">
        <v>902</v>
      </c>
      <c r="Q26" s="210">
        <v>47</v>
      </c>
      <c r="R26" s="210">
        <v>14</v>
      </c>
      <c r="S26" s="210">
        <v>45</v>
      </c>
      <c r="T26" s="210">
        <v>19</v>
      </c>
      <c r="U26" s="210">
        <v>38</v>
      </c>
      <c r="V26" s="210">
        <v>15</v>
      </c>
      <c r="W26" s="210"/>
      <c r="X26" s="210"/>
      <c r="Y26" s="218">
        <f t="shared" si="0"/>
        <v>130</v>
      </c>
      <c r="Z26" s="218">
        <f t="shared" si="1"/>
        <v>48</v>
      </c>
      <c r="AA26" s="218">
        <f t="shared" si="2"/>
        <v>82</v>
      </c>
      <c r="AB26" s="211">
        <v>2</v>
      </c>
      <c r="AC26" s="211">
        <v>0</v>
      </c>
      <c r="AD26" s="211"/>
      <c r="AE26" s="211"/>
      <c r="AF26" s="211"/>
      <c r="AG26" s="211"/>
      <c r="AH26" s="211"/>
      <c r="AI26" s="211"/>
      <c r="AJ26" s="219">
        <f t="shared" si="3"/>
        <v>2</v>
      </c>
      <c r="AK26" s="219">
        <f t="shared" si="4"/>
        <v>0</v>
      </c>
      <c r="AL26" s="219">
        <f t="shared" si="5"/>
        <v>2</v>
      </c>
      <c r="AM26" s="212">
        <v>2</v>
      </c>
      <c r="AN26" s="212">
        <v>2</v>
      </c>
      <c r="AO26" s="212">
        <v>1</v>
      </c>
      <c r="AP26" s="212"/>
      <c r="AQ26" s="221">
        <f t="shared" si="6"/>
        <v>5</v>
      </c>
      <c r="AR26" s="213"/>
      <c r="AS26" s="213"/>
      <c r="AT26" s="213"/>
      <c r="AU26" s="213"/>
      <c r="AV26" s="213"/>
      <c r="AW26" s="213"/>
      <c r="AX26" s="214"/>
      <c r="AY26" s="214"/>
      <c r="AZ26" s="215" t="s">
        <v>959</v>
      </c>
      <c r="BA26" s="215" t="s">
        <v>728</v>
      </c>
      <c r="BB26" s="216" t="s">
        <v>987</v>
      </c>
      <c r="BC26" s="217"/>
    </row>
    <row r="27" spans="1:55" s="2" customFormat="1" ht="15.75">
      <c r="A27" s="206" t="s">
        <v>77</v>
      </c>
      <c r="B27" s="206" t="s">
        <v>877</v>
      </c>
      <c r="C27" s="209"/>
      <c r="D27" s="209"/>
      <c r="E27" s="217" t="s">
        <v>845</v>
      </c>
      <c r="F27" s="209" t="s">
        <v>409</v>
      </c>
      <c r="G27" s="208" t="s">
        <v>78</v>
      </c>
      <c r="H27" s="208" t="s">
        <v>78</v>
      </c>
      <c r="I27" s="209" t="s">
        <v>862</v>
      </c>
      <c r="J27" s="209" t="s">
        <v>862</v>
      </c>
      <c r="K27" s="209" t="s">
        <v>861</v>
      </c>
      <c r="L27" s="209" t="s">
        <v>609</v>
      </c>
      <c r="M27" s="209" t="s">
        <v>598</v>
      </c>
      <c r="N27" s="209" t="s">
        <v>200</v>
      </c>
      <c r="O27" s="209" t="s">
        <v>601</v>
      </c>
      <c r="P27" s="209" t="s">
        <v>902</v>
      </c>
      <c r="Q27" s="210">
        <v>43</v>
      </c>
      <c r="R27" s="210">
        <v>21</v>
      </c>
      <c r="S27" s="210">
        <v>51</v>
      </c>
      <c r="T27" s="210">
        <v>23</v>
      </c>
      <c r="U27" s="210">
        <v>41</v>
      </c>
      <c r="V27" s="210">
        <v>26</v>
      </c>
      <c r="W27" s="210"/>
      <c r="X27" s="210"/>
      <c r="Y27" s="218">
        <f t="shared" si="0"/>
        <v>135</v>
      </c>
      <c r="Z27" s="218">
        <f t="shared" si="1"/>
        <v>70</v>
      </c>
      <c r="AA27" s="218">
        <f t="shared" si="2"/>
        <v>65</v>
      </c>
      <c r="AB27" s="211">
        <v>2</v>
      </c>
      <c r="AC27" s="211">
        <v>0</v>
      </c>
      <c r="AD27" s="211">
        <v>9</v>
      </c>
      <c r="AE27" s="211">
        <v>0</v>
      </c>
      <c r="AF27" s="211">
        <v>1</v>
      </c>
      <c r="AG27" s="211">
        <v>1</v>
      </c>
      <c r="AH27" s="211"/>
      <c r="AI27" s="211"/>
      <c r="AJ27" s="219">
        <f t="shared" si="3"/>
        <v>12</v>
      </c>
      <c r="AK27" s="219">
        <f t="shared" si="4"/>
        <v>1</v>
      </c>
      <c r="AL27" s="219">
        <f t="shared" si="5"/>
        <v>11</v>
      </c>
      <c r="AM27" s="212">
        <v>2</v>
      </c>
      <c r="AN27" s="212">
        <v>2</v>
      </c>
      <c r="AO27" s="212">
        <v>2</v>
      </c>
      <c r="AP27" s="212"/>
      <c r="AQ27" s="221">
        <f t="shared" si="6"/>
        <v>6</v>
      </c>
      <c r="AR27" s="213"/>
      <c r="AS27" s="213"/>
      <c r="AT27" s="213"/>
      <c r="AU27" s="213"/>
      <c r="AV27" s="213"/>
      <c r="AW27" s="213"/>
      <c r="AX27" s="214"/>
      <c r="AY27" s="214"/>
      <c r="AZ27" s="215" t="s">
        <v>960</v>
      </c>
      <c r="BA27" s="215" t="s">
        <v>667</v>
      </c>
      <c r="BB27" s="216" t="s">
        <v>988</v>
      </c>
      <c r="BC27" s="217"/>
    </row>
    <row r="28" spans="1:55" s="2" customFormat="1" ht="15.75">
      <c r="A28" s="206" t="s">
        <v>77</v>
      </c>
      <c r="B28" s="206" t="s">
        <v>878</v>
      </c>
      <c r="C28" s="209"/>
      <c r="D28" s="209"/>
      <c r="E28" s="217" t="s">
        <v>325</v>
      </c>
      <c r="F28" s="209" t="s">
        <v>846</v>
      </c>
      <c r="G28" s="208" t="s">
        <v>78</v>
      </c>
      <c r="H28" s="208" t="s">
        <v>78</v>
      </c>
      <c r="I28" s="209" t="s">
        <v>548</v>
      </c>
      <c r="J28" s="209" t="s">
        <v>548</v>
      </c>
      <c r="K28" s="209" t="s">
        <v>861</v>
      </c>
      <c r="L28" s="209" t="s">
        <v>609</v>
      </c>
      <c r="M28" s="209" t="s">
        <v>598</v>
      </c>
      <c r="N28" s="209" t="s">
        <v>200</v>
      </c>
      <c r="O28" s="209" t="s">
        <v>601</v>
      </c>
      <c r="P28" s="209" t="s">
        <v>902</v>
      </c>
      <c r="Q28" s="210">
        <v>101</v>
      </c>
      <c r="R28" s="210">
        <v>46</v>
      </c>
      <c r="S28" s="210">
        <v>76</v>
      </c>
      <c r="T28" s="210">
        <v>42</v>
      </c>
      <c r="U28" s="210">
        <v>70</v>
      </c>
      <c r="V28" s="210">
        <v>36</v>
      </c>
      <c r="W28" s="210"/>
      <c r="X28" s="210"/>
      <c r="Y28" s="218">
        <f t="shared" si="0"/>
        <v>247</v>
      </c>
      <c r="Z28" s="218">
        <f t="shared" si="1"/>
        <v>124</v>
      </c>
      <c r="AA28" s="218">
        <f t="shared" si="2"/>
        <v>123</v>
      </c>
      <c r="AB28" s="211">
        <v>6</v>
      </c>
      <c r="AC28" s="211">
        <v>0</v>
      </c>
      <c r="AD28" s="211">
        <v>7</v>
      </c>
      <c r="AE28" s="211">
        <v>0</v>
      </c>
      <c r="AF28" s="211">
        <v>2</v>
      </c>
      <c r="AG28" s="211">
        <v>0</v>
      </c>
      <c r="AH28" s="211"/>
      <c r="AI28" s="211"/>
      <c r="AJ28" s="219">
        <f t="shared" si="3"/>
        <v>15</v>
      </c>
      <c r="AK28" s="219">
        <f t="shared" si="4"/>
        <v>0</v>
      </c>
      <c r="AL28" s="219">
        <f t="shared" si="5"/>
        <v>15</v>
      </c>
      <c r="AM28" s="212">
        <v>3</v>
      </c>
      <c r="AN28" s="212">
        <v>2</v>
      </c>
      <c r="AO28" s="212">
        <v>2</v>
      </c>
      <c r="AP28" s="212"/>
      <c r="AQ28" s="221">
        <f t="shared" si="6"/>
        <v>7</v>
      </c>
      <c r="AR28" s="213"/>
      <c r="AS28" s="213"/>
      <c r="AT28" s="213"/>
      <c r="AU28" s="213"/>
      <c r="AV28" s="213"/>
      <c r="AW28" s="213"/>
      <c r="AX28" s="214"/>
      <c r="AY28" s="214"/>
      <c r="AZ28" s="215" t="s">
        <v>961</v>
      </c>
      <c r="BA28" s="215" t="s">
        <v>706</v>
      </c>
      <c r="BB28" s="216" t="s">
        <v>707</v>
      </c>
      <c r="BC28" s="217"/>
    </row>
    <row r="29" spans="1:55" s="2" customFormat="1" ht="15.75">
      <c r="A29" s="206" t="s">
        <v>77</v>
      </c>
      <c r="B29" s="206" t="s">
        <v>879</v>
      </c>
      <c r="C29" s="209"/>
      <c r="D29" s="209"/>
      <c r="E29" s="217" t="s">
        <v>847</v>
      </c>
      <c r="F29" s="209" t="s">
        <v>848</v>
      </c>
      <c r="G29" s="208" t="s">
        <v>78</v>
      </c>
      <c r="H29" s="208" t="s">
        <v>78</v>
      </c>
      <c r="I29" s="209" t="s">
        <v>865</v>
      </c>
      <c r="J29" s="209" t="s">
        <v>865</v>
      </c>
      <c r="K29" s="209" t="s">
        <v>861</v>
      </c>
      <c r="L29" s="209" t="s">
        <v>609</v>
      </c>
      <c r="M29" s="209" t="s">
        <v>598</v>
      </c>
      <c r="N29" s="209" t="s">
        <v>200</v>
      </c>
      <c r="O29" s="209" t="s">
        <v>601</v>
      </c>
      <c r="P29" s="209" t="s">
        <v>902</v>
      </c>
      <c r="Q29" s="210">
        <v>72</v>
      </c>
      <c r="R29" s="210">
        <v>34</v>
      </c>
      <c r="S29" s="210">
        <v>65</v>
      </c>
      <c r="T29" s="210">
        <v>26</v>
      </c>
      <c r="U29" s="210">
        <v>57</v>
      </c>
      <c r="V29" s="210">
        <v>37</v>
      </c>
      <c r="W29" s="210"/>
      <c r="X29" s="210"/>
      <c r="Y29" s="218">
        <f t="shared" si="0"/>
        <v>194</v>
      </c>
      <c r="Z29" s="218">
        <f t="shared" si="1"/>
        <v>97</v>
      </c>
      <c r="AA29" s="218">
        <f t="shared" si="2"/>
        <v>97</v>
      </c>
      <c r="AB29" s="211">
        <v>7</v>
      </c>
      <c r="AC29" s="211">
        <v>0</v>
      </c>
      <c r="AD29" s="211">
        <v>6</v>
      </c>
      <c r="AE29" s="211">
        <v>0</v>
      </c>
      <c r="AF29" s="211"/>
      <c r="AG29" s="211"/>
      <c r="AH29" s="211"/>
      <c r="AI29" s="211"/>
      <c r="AJ29" s="219">
        <f t="shared" si="3"/>
        <v>13</v>
      </c>
      <c r="AK29" s="219">
        <f t="shared" si="4"/>
        <v>0</v>
      </c>
      <c r="AL29" s="219">
        <f t="shared" si="5"/>
        <v>13</v>
      </c>
      <c r="AM29" s="212">
        <v>3</v>
      </c>
      <c r="AN29" s="212">
        <v>2</v>
      </c>
      <c r="AO29" s="212">
        <v>2</v>
      </c>
      <c r="AP29" s="212"/>
      <c r="AQ29" s="221">
        <f t="shared" si="6"/>
        <v>7</v>
      </c>
      <c r="AR29" s="213"/>
      <c r="AS29" s="213"/>
      <c r="AT29" s="213"/>
      <c r="AU29" s="213"/>
      <c r="AV29" s="213"/>
      <c r="AW29" s="213"/>
      <c r="AX29" s="214"/>
      <c r="AY29" s="214"/>
      <c r="AZ29" s="215" t="s">
        <v>962</v>
      </c>
      <c r="BA29" s="215"/>
      <c r="BB29" s="216" t="s">
        <v>736</v>
      </c>
      <c r="BC29" s="217"/>
    </row>
    <row r="30" spans="1:55" s="2" customFormat="1" ht="15.75">
      <c r="A30" s="206" t="s">
        <v>77</v>
      </c>
      <c r="B30" s="206" t="s">
        <v>880</v>
      </c>
      <c r="C30" s="209"/>
      <c r="D30" s="209"/>
      <c r="E30" s="217" t="s">
        <v>333</v>
      </c>
      <c r="F30" s="209" t="s">
        <v>442</v>
      </c>
      <c r="G30" s="208" t="s">
        <v>78</v>
      </c>
      <c r="H30" s="208" t="s">
        <v>78</v>
      </c>
      <c r="I30" s="209" t="s">
        <v>548</v>
      </c>
      <c r="J30" s="209" t="s">
        <v>556</v>
      </c>
      <c r="K30" s="209" t="s">
        <v>861</v>
      </c>
      <c r="L30" s="209" t="s">
        <v>609</v>
      </c>
      <c r="M30" s="209" t="s">
        <v>598</v>
      </c>
      <c r="N30" s="209" t="s">
        <v>200</v>
      </c>
      <c r="O30" s="209" t="s">
        <v>601</v>
      </c>
      <c r="P30" s="209" t="s">
        <v>902</v>
      </c>
      <c r="Q30" s="210">
        <v>35</v>
      </c>
      <c r="R30" s="210">
        <v>20</v>
      </c>
      <c r="S30" s="210">
        <v>38</v>
      </c>
      <c r="T30" s="210">
        <v>20</v>
      </c>
      <c r="U30" s="210">
        <v>37</v>
      </c>
      <c r="V30" s="210">
        <v>26</v>
      </c>
      <c r="W30" s="210"/>
      <c r="X30" s="210"/>
      <c r="Y30" s="218">
        <f t="shared" si="0"/>
        <v>110</v>
      </c>
      <c r="Z30" s="218">
        <f t="shared" si="1"/>
        <v>66</v>
      </c>
      <c r="AA30" s="218">
        <f t="shared" si="2"/>
        <v>44</v>
      </c>
      <c r="AB30" s="211">
        <v>3</v>
      </c>
      <c r="AC30" s="211">
        <v>1</v>
      </c>
      <c r="AD30" s="211">
        <v>1</v>
      </c>
      <c r="AE30" s="211">
        <v>0</v>
      </c>
      <c r="AF30" s="211"/>
      <c r="AG30" s="211"/>
      <c r="AH30" s="211"/>
      <c r="AI30" s="211"/>
      <c r="AJ30" s="219">
        <f t="shared" si="3"/>
        <v>4</v>
      </c>
      <c r="AK30" s="219">
        <f t="shared" si="4"/>
        <v>1</v>
      </c>
      <c r="AL30" s="219">
        <f t="shared" si="5"/>
        <v>3</v>
      </c>
      <c r="AM30" s="212">
        <v>1</v>
      </c>
      <c r="AN30" s="212">
        <v>1</v>
      </c>
      <c r="AO30" s="212">
        <v>1</v>
      </c>
      <c r="AP30" s="212"/>
      <c r="AQ30" s="221">
        <f t="shared" si="6"/>
        <v>3</v>
      </c>
      <c r="AR30" s="213"/>
      <c r="AS30" s="213"/>
      <c r="AT30" s="213"/>
      <c r="AU30" s="213"/>
      <c r="AV30" s="213"/>
      <c r="AW30" s="213"/>
      <c r="AX30" s="214"/>
      <c r="AY30" s="214"/>
      <c r="AZ30" s="215" t="s">
        <v>963</v>
      </c>
      <c r="BA30" s="215" t="s">
        <v>717</v>
      </c>
      <c r="BB30" s="216" t="s">
        <v>964</v>
      </c>
      <c r="BC30" s="217"/>
    </row>
    <row r="31" spans="1:55" s="2" customFormat="1" ht="15.75">
      <c r="A31" s="206" t="s">
        <v>77</v>
      </c>
      <c r="B31" s="206" t="s">
        <v>881</v>
      </c>
      <c r="C31" s="209"/>
      <c r="D31" s="209"/>
      <c r="E31" s="217" t="s">
        <v>280</v>
      </c>
      <c r="F31" s="209" t="s">
        <v>414</v>
      </c>
      <c r="G31" s="208" t="s">
        <v>78</v>
      </c>
      <c r="H31" s="208" t="s">
        <v>78</v>
      </c>
      <c r="I31" s="209" t="s">
        <v>863</v>
      </c>
      <c r="J31" s="209" t="s">
        <v>866</v>
      </c>
      <c r="K31" s="209" t="s">
        <v>861</v>
      </c>
      <c r="L31" s="209" t="s">
        <v>609</v>
      </c>
      <c r="M31" s="209" t="s">
        <v>598</v>
      </c>
      <c r="N31" s="209" t="s">
        <v>200</v>
      </c>
      <c r="O31" s="209" t="s">
        <v>601</v>
      </c>
      <c r="P31" s="209" t="s">
        <v>902</v>
      </c>
      <c r="Q31" s="210">
        <v>41</v>
      </c>
      <c r="R31" s="210">
        <v>22</v>
      </c>
      <c r="S31" s="210">
        <v>39</v>
      </c>
      <c r="T31" s="210">
        <v>19</v>
      </c>
      <c r="U31" s="210">
        <v>47</v>
      </c>
      <c r="V31" s="210">
        <v>33</v>
      </c>
      <c r="W31" s="210"/>
      <c r="X31" s="210"/>
      <c r="Y31" s="218">
        <f t="shared" si="0"/>
        <v>127</v>
      </c>
      <c r="Z31" s="218">
        <f t="shared" si="1"/>
        <v>74</v>
      </c>
      <c r="AA31" s="218">
        <f t="shared" si="2"/>
        <v>53</v>
      </c>
      <c r="AB31" s="211">
        <v>2</v>
      </c>
      <c r="AC31" s="211">
        <v>1</v>
      </c>
      <c r="AD31" s="211"/>
      <c r="AE31" s="211"/>
      <c r="AF31" s="211"/>
      <c r="AG31" s="211"/>
      <c r="AH31" s="211"/>
      <c r="AI31" s="211"/>
      <c r="AJ31" s="219">
        <f t="shared" si="3"/>
        <v>2</v>
      </c>
      <c r="AK31" s="219">
        <f t="shared" si="4"/>
        <v>1</v>
      </c>
      <c r="AL31" s="219">
        <f t="shared" si="5"/>
        <v>1</v>
      </c>
      <c r="AM31" s="212">
        <v>2</v>
      </c>
      <c r="AN31" s="212">
        <v>1</v>
      </c>
      <c r="AO31" s="212">
        <v>2</v>
      </c>
      <c r="AP31" s="212"/>
      <c r="AQ31" s="221">
        <f t="shared" si="6"/>
        <v>5</v>
      </c>
      <c r="AR31" s="213"/>
      <c r="AS31" s="213"/>
      <c r="AT31" s="213"/>
      <c r="AU31" s="213"/>
      <c r="AV31" s="213"/>
      <c r="AW31" s="213"/>
      <c r="AX31" s="214"/>
      <c r="AY31" s="214"/>
      <c r="AZ31" s="215" t="s">
        <v>965</v>
      </c>
      <c r="BA31" s="215"/>
      <c r="BB31" s="216" t="s">
        <v>966</v>
      </c>
      <c r="BC31" s="217"/>
    </row>
    <row r="32" spans="1:55" s="2" customFormat="1" ht="15.75">
      <c r="A32" s="206" t="s">
        <v>77</v>
      </c>
      <c r="B32" s="206" t="s">
        <v>882</v>
      </c>
      <c r="C32" s="209"/>
      <c r="D32" s="209"/>
      <c r="E32" s="217" t="s">
        <v>348</v>
      </c>
      <c r="F32" s="209" t="s">
        <v>448</v>
      </c>
      <c r="G32" s="208" t="s">
        <v>78</v>
      </c>
      <c r="H32" s="208" t="s">
        <v>78</v>
      </c>
      <c r="I32" s="209" t="s">
        <v>570</v>
      </c>
      <c r="J32" s="209" t="s">
        <v>570</v>
      </c>
      <c r="K32" s="209" t="s">
        <v>861</v>
      </c>
      <c r="L32" s="209" t="s">
        <v>609</v>
      </c>
      <c r="M32" s="209" t="s">
        <v>598</v>
      </c>
      <c r="N32" s="209" t="s">
        <v>200</v>
      </c>
      <c r="O32" s="209" t="s">
        <v>601</v>
      </c>
      <c r="P32" s="209" t="s">
        <v>902</v>
      </c>
      <c r="Q32" s="210">
        <v>42</v>
      </c>
      <c r="R32" s="210">
        <v>25</v>
      </c>
      <c r="S32" s="210">
        <v>34</v>
      </c>
      <c r="T32" s="210">
        <v>17</v>
      </c>
      <c r="U32" s="210">
        <v>36</v>
      </c>
      <c r="V32" s="210">
        <v>18</v>
      </c>
      <c r="W32" s="210"/>
      <c r="X32" s="210"/>
      <c r="Y32" s="218">
        <f t="shared" si="0"/>
        <v>112</v>
      </c>
      <c r="Z32" s="218">
        <f t="shared" si="1"/>
        <v>60</v>
      </c>
      <c r="AA32" s="218">
        <f t="shared" si="2"/>
        <v>52</v>
      </c>
      <c r="AB32" s="211">
        <v>3</v>
      </c>
      <c r="AC32" s="211">
        <v>0</v>
      </c>
      <c r="AD32" s="211"/>
      <c r="AE32" s="211"/>
      <c r="AF32" s="211"/>
      <c r="AG32" s="211"/>
      <c r="AH32" s="211"/>
      <c r="AI32" s="211"/>
      <c r="AJ32" s="219">
        <f t="shared" si="3"/>
        <v>3</v>
      </c>
      <c r="AK32" s="219">
        <f t="shared" si="4"/>
        <v>0</v>
      </c>
      <c r="AL32" s="219">
        <f t="shared" si="5"/>
        <v>3</v>
      </c>
      <c r="AM32" s="212">
        <v>1</v>
      </c>
      <c r="AN32" s="212">
        <v>1</v>
      </c>
      <c r="AO32" s="212">
        <v>1</v>
      </c>
      <c r="AP32" s="212"/>
      <c r="AQ32" s="221">
        <f t="shared" si="6"/>
        <v>3</v>
      </c>
      <c r="AR32" s="213"/>
      <c r="AS32" s="213"/>
      <c r="AT32" s="213"/>
      <c r="AU32" s="213"/>
      <c r="AV32" s="213"/>
      <c r="AW32" s="213"/>
      <c r="AX32" s="214"/>
      <c r="AY32" s="214"/>
      <c r="AZ32" s="215" t="s">
        <v>967</v>
      </c>
      <c r="BA32" s="215" t="s">
        <v>726</v>
      </c>
      <c r="BB32" s="216" t="s">
        <v>727</v>
      </c>
      <c r="BC32" s="217"/>
    </row>
    <row r="33" spans="1:55" s="2" customFormat="1" ht="15.75">
      <c r="A33" s="206" t="s">
        <v>77</v>
      </c>
      <c r="B33" s="206" t="s">
        <v>883</v>
      </c>
      <c r="C33" s="209"/>
      <c r="D33" s="209"/>
      <c r="E33" s="217" t="s">
        <v>615</v>
      </c>
      <c r="F33" s="209" t="s">
        <v>849</v>
      </c>
      <c r="G33" s="208" t="s">
        <v>78</v>
      </c>
      <c r="H33" s="208" t="s">
        <v>78</v>
      </c>
      <c r="I33" s="209" t="s">
        <v>570</v>
      </c>
      <c r="J33" s="209" t="s">
        <v>571</v>
      </c>
      <c r="K33" s="209" t="s">
        <v>861</v>
      </c>
      <c r="L33" s="209" t="s">
        <v>609</v>
      </c>
      <c r="M33" s="209" t="s">
        <v>598</v>
      </c>
      <c r="N33" s="209" t="s">
        <v>200</v>
      </c>
      <c r="O33" s="209" t="s">
        <v>601</v>
      </c>
      <c r="P33" s="209" t="s">
        <v>902</v>
      </c>
      <c r="Q33" s="210">
        <v>32</v>
      </c>
      <c r="R33" s="210">
        <v>13</v>
      </c>
      <c r="S33" s="210">
        <v>26</v>
      </c>
      <c r="T33" s="210">
        <v>15</v>
      </c>
      <c r="U33" s="210">
        <v>34</v>
      </c>
      <c r="V33" s="210">
        <v>24</v>
      </c>
      <c r="W33" s="210"/>
      <c r="X33" s="210"/>
      <c r="Y33" s="218">
        <f t="shared" si="0"/>
        <v>92</v>
      </c>
      <c r="Z33" s="218">
        <f t="shared" si="1"/>
        <v>52</v>
      </c>
      <c r="AA33" s="218">
        <f t="shared" si="2"/>
        <v>40</v>
      </c>
      <c r="AB33" s="211">
        <v>4</v>
      </c>
      <c r="AC33" s="211">
        <v>0</v>
      </c>
      <c r="AD33" s="211"/>
      <c r="AE33" s="211"/>
      <c r="AF33" s="211"/>
      <c r="AG33" s="211"/>
      <c r="AH33" s="211"/>
      <c r="AI33" s="211"/>
      <c r="AJ33" s="219">
        <f t="shared" si="3"/>
        <v>4</v>
      </c>
      <c r="AK33" s="219">
        <f t="shared" si="4"/>
        <v>0</v>
      </c>
      <c r="AL33" s="219">
        <f t="shared" si="5"/>
        <v>4</v>
      </c>
      <c r="AM33" s="212">
        <v>1</v>
      </c>
      <c r="AN33" s="212">
        <v>1</v>
      </c>
      <c r="AO33" s="212">
        <v>1</v>
      </c>
      <c r="AP33" s="212"/>
      <c r="AQ33" s="221">
        <f t="shared" si="6"/>
        <v>3</v>
      </c>
      <c r="AR33" s="213"/>
      <c r="AS33" s="213"/>
      <c r="AT33" s="213"/>
      <c r="AU33" s="213"/>
      <c r="AV33" s="213"/>
      <c r="AW33" s="213"/>
      <c r="AX33" s="214"/>
      <c r="AY33" s="214"/>
      <c r="AZ33" s="215" t="s">
        <v>968</v>
      </c>
      <c r="BA33" s="215" t="s">
        <v>723</v>
      </c>
      <c r="BB33" s="216" t="s">
        <v>724</v>
      </c>
      <c r="BC33" s="217"/>
    </row>
    <row r="34" spans="1:55" s="2" customFormat="1" ht="15.75">
      <c r="A34" s="206" t="s">
        <v>77</v>
      </c>
      <c r="B34" s="206" t="s">
        <v>884</v>
      </c>
      <c r="C34" s="209"/>
      <c r="D34" s="209"/>
      <c r="E34" s="217" t="s">
        <v>305</v>
      </c>
      <c r="F34" s="209" t="s">
        <v>427</v>
      </c>
      <c r="G34" s="208" t="s">
        <v>78</v>
      </c>
      <c r="H34" s="208" t="s">
        <v>78</v>
      </c>
      <c r="I34" s="209" t="s">
        <v>526</v>
      </c>
      <c r="J34" s="209" t="s">
        <v>526</v>
      </c>
      <c r="K34" s="209" t="s">
        <v>861</v>
      </c>
      <c r="L34" s="209" t="s">
        <v>609</v>
      </c>
      <c r="M34" s="209" t="s">
        <v>598</v>
      </c>
      <c r="N34" s="209" t="s">
        <v>200</v>
      </c>
      <c r="O34" s="209" t="s">
        <v>601</v>
      </c>
      <c r="P34" s="209" t="s">
        <v>902</v>
      </c>
      <c r="Q34" s="210">
        <v>83</v>
      </c>
      <c r="R34" s="210">
        <v>50</v>
      </c>
      <c r="S34" s="210">
        <v>54</v>
      </c>
      <c r="T34" s="210">
        <v>34</v>
      </c>
      <c r="U34" s="210">
        <v>54</v>
      </c>
      <c r="V34" s="210">
        <v>31</v>
      </c>
      <c r="W34" s="210"/>
      <c r="X34" s="210"/>
      <c r="Y34" s="218">
        <f t="shared" si="0"/>
        <v>191</v>
      </c>
      <c r="Z34" s="218">
        <f t="shared" si="1"/>
        <v>115</v>
      </c>
      <c r="AA34" s="218">
        <f t="shared" si="2"/>
        <v>76</v>
      </c>
      <c r="AB34" s="211">
        <v>11</v>
      </c>
      <c r="AC34" s="211">
        <v>0</v>
      </c>
      <c r="AD34" s="211"/>
      <c r="AE34" s="211"/>
      <c r="AF34" s="211"/>
      <c r="AG34" s="211"/>
      <c r="AH34" s="211"/>
      <c r="AI34" s="211"/>
      <c r="AJ34" s="219">
        <f t="shared" si="3"/>
        <v>11</v>
      </c>
      <c r="AK34" s="219">
        <f t="shared" si="4"/>
        <v>0</v>
      </c>
      <c r="AL34" s="219">
        <f t="shared" si="5"/>
        <v>11</v>
      </c>
      <c r="AM34" s="212">
        <v>2</v>
      </c>
      <c r="AN34" s="212">
        <v>2</v>
      </c>
      <c r="AO34" s="212">
        <v>2</v>
      </c>
      <c r="AP34" s="212"/>
      <c r="AQ34" s="221">
        <f t="shared" si="6"/>
        <v>6</v>
      </c>
      <c r="AR34" s="213"/>
      <c r="AS34" s="213"/>
      <c r="AT34" s="213"/>
      <c r="AU34" s="213"/>
      <c r="AV34" s="213"/>
      <c r="AW34" s="213"/>
      <c r="AX34" s="214"/>
      <c r="AY34" s="214"/>
      <c r="AZ34" s="215" t="s">
        <v>969</v>
      </c>
      <c r="BA34" s="215" t="s">
        <v>692</v>
      </c>
      <c r="BB34" s="216" t="s">
        <v>970</v>
      </c>
      <c r="BC34" s="217"/>
    </row>
    <row r="35" spans="1:55" s="2" customFormat="1" ht="15.75">
      <c r="A35" s="206" t="s">
        <v>77</v>
      </c>
      <c r="B35" s="206" t="s">
        <v>885</v>
      </c>
      <c r="C35" s="209"/>
      <c r="D35" s="209"/>
      <c r="E35" s="217" t="s">
        <v>287</v>
      </c>
      <c r="F35" s="209" t="s">
        <v>419</v>
      </c>
      <c r="G35" s="208" t="s">
        <v>78</v>
      </c>
      <c r="H35" s="208" t="s">
        <v>78</v>
      </c>
      <c r="I35" s="209" t="s">
        <v>867</v>
      </c>
      <c r="J35" s="209" t="s">
        <v>867</v>
      </c>
      <c r="K35" s="209" t="s">
        <v>861</v>
      </c>
      <c r="L35" s="209" t="s">
        <v>609</v>
      </c>
      <c r="M35" s="209" t="s">
        <v>598</v>
      </c>
      <c r="N35" s="209" t="s">
        <v>200</v>
      </c>
      <c r="O35" s="209" t="s">
        <v>601</v>
      </c>
      <c r="P35" s="209" t="s">
        <v>902</v>
      </c>
      <c r="Q35" s="210">
        <v>108</v>
      </c>
      <c r="R35" s="210">
        <v>35</v>
      </c>
      <c r="S35" s="210">
        <v>78</v>
      </c>
      <c r="T35" s="210">
        <v>40</v>
      </c>
      <c r="U35" s="210">
        <v>69</v>
      </c>
      <c r="V35" s="210">
        <v>44</v>
      </c>
      <c r="W35" s="210"/>
      <c r="X35" s="210"/>
      <c r="Y35" s="218">
        <f t="shared" si="0"/>
        <v>255</v>
      </c>
      <c r="Z35" s="218">
        <f t="shared" si="1"/>
        <v>119</v>
      </c>
      <c r="AA35" s="218">
        <f t="shared" si="2"/>
        <v>136</v>
      </c>
      <c r="AB35" s="211">
        <v>11</v>
      </c>
      <c r="AC35" s="211">
        <v>0</v>
      </c>
      <c r="AD35" s="211">
        <v>10</v>
      </c>
      <c r="AE35" s="211">
        <v>0</v>
      </c>
      <c r="AF35" s="211"/>
      <c r="AG35" s="211"/>
      <c r="AH35" s="211"/>
      <c r="AI35" s="211"/>
      <c r="AJ35" s="219">
        <f t="shared" si="3"/>
        <v>21</v>
      </c>
      <c r="AK35" s="219">
        <f t="shared" si="4"/>
        <v>0</v>
      </c>
      <c r="AL35" s="219">
        <f t="shared" si="5"/>
        <v>21</v>
      </c>
      <c r="AM35" s="212">
        <v>3</v>
      </c>
      <c r="AN35" s="212">
        <v>2</v>
      </c>
      <c r="AO35" s="212">
        <v>2</v>
      </c>
      <c r="AP35" s="212"/>
      <c r="AQ35" s="221">
        <f t="shared" si="6"/>
        <v>7</v>
      </c>
      <c r="AR35" s="213"/>
      <c r="AS35" s="213"/>
      <c r="AT35" s="213"/>
      <c r="AU35" s="213"/>
      <c r="AV35" s="213"/>
      <c r="AW35" s="213"/>
      <c r="AX35" s="214"/>
      <c r="AY35" s="214"/>
      <c r="AZ35" s="215" t="s">
        <v>971</v>
      </c>
      <c r="BA35" s="215" t="s">
        <v>681</v>
      </c>
      <c r="BB35" s="216" t="s">
        <v>682</v>
      </c>
      <c r="BC35" s="217"/>
    </row>
    <row r="36" spans="1:55" s="2" customFormat="1" ht="15.75">
      <c r="A36" s="206" t="s">
        <v>77</v>
      </c>
      <c r="B36" s="206" t="s">
        <v>886</v>
      </c>
      <c r="C36" s="209"/>
      <c r="D36" s="209"/>
      <c r="E36" s="217" t="s">
        <v>297</v>
      </c>
      <c r="F36" s="209" t="s">
        <v>425</v>
      </c>
      <c r="G36" s="208" t="s">
        <v>78</v>
      </c>
      <c r="H36" s="208" t="s">
        <v>78</v>
      </c>
      <c r="I36" s="209" t="s">
        <v>868</v>
      </c>
      <c r="J36" s="209" t="s">
        <v>518</v>
      </c>
      <c r="K36" s="209" t="s">
        <v>861</v>
      </c>
      <c r="L36" s="209" t="s">
        <v>609</v>
      </c>
      <c r="M36" s="209" t="s">
        <v>598</v>
      </c>
      <c r="N36" s="209" t="s">
        <v>200</v>
      </c>
      <c r="O36" s="209" t="s">
        <v>601</v>
      </c>
      <c r="P36" s="209" t="s">
        <v>902</v>
      </c>
      <c r="Q36" s="210">
        <v>30</v>
      </c>
      <c r="R36" s="210">
        <v>14</v>
      </c>
      <c r="S36" s="210">
        <v>25</v>
      </c>
      <c r="T36" s="210">
        <v>10</v>
      </c>
      <c r="U36" s="210">
        <v>21</v>
      </c>
      <c r="V36" s="210">
        <v>8</v>
      </c>
      <c r="W36" s="210"/>
      <c r="X36" s="210"/>
      <c r="Y36" s="218">
        <f t="shared" si="0"/>
        <v>76</v>
      </c>
      <c r="Z36" s="218">
        <f t="shared" si="1"/>
        <v>32</v>
      </c>
      <c r="AA36" s="218">
        <f t="shared" si="2"/>
        <v>44</v>
      </c>
      <c r="AB36" s="211">
        <v>7</v>
      </c>
      <c r="AC36" s="211">
        <v>1</v>
      </c>
      <c r="AD36" s="211"/>
      <c r="AE36" s="211"/>
      <c r="AF36" s="211"/>
      <c r="AG36" s="211"/>
      <c r="AH36" s="211"/>
      <c r="AI36" s="211"/>
      <c r="AJ36" s="219">
        <f t="shared" si="3"/>
        <v>7</v>
      </c>
      <c r="AK36" s="219">
        <f t="shared" si="4"/>
        <v>1</v>
      </c>
      <c r="AL36" s="219">
        <f t="shared" si="5"/>
        <v>6</v>
      </c>
      <c r="AM36" s="212">
        <v>1</v>
      </c>
      <c r="AN36" s="212">
        <v>1</v>
      </c>
      <c r="AO36" s="212">
        <v>1</v>
      </c>
      <c r="AP36" s="212"/>
      <c r="AQ36" s="221">
        <f t="shared" si="6"/>
        <v>3</v>
      </c>
      <c r="AR36" s="213"/>
      <c r="AS36" s="213"/>
      <c r="AT36" s="213"/>
      <c r="AU36" s="213"/>
      <c r="AV36" s="213"/>
      <c r="AW36" s="213"/>
      <c r="AX36" s="214"/>
      <c r="AY36" s="214"/>
      <c r="AZ36" s="215" t="s">
        <v>972</v>
      </c>
      <c r="BA36" s="215"/>
      <c r="BB36" s="216" t="s">
        <v>690</v>
      </c>
      <c r="BC36" s="217"/>
    </row>
    <row r="37" spans="1:55" s="2" customFormat="1" ht="15.75">
      <c r="A37" s="206" t="s">
        <v>77</v>
      </c>
      <c r="B37" s="206" t="s">
        <v>887</v>
      </c>
      <c r="C37" s="209"/>
      <c r="D37" s="209"/>
      <c r="E37" s="217" t="s">
        <v>850</v>
      </c>
      <c r="F37" s="209" t="s">
        <v>460</v>
      </c>
      <c r="G37" s="208" t="s">
        <v>78</v>
      </c>
      <c r="H37" s="208" t="s">
        <v>78</v>
      </c>
      <c r="I37" s="209" t="s">
        <v>148</v>
      </c>
      <c r="J37" s="209" t="s">
        <v>148</v>
      </c>
      <c r="K37" s="209" t="s">
        <v>596</v>
      </c>
      <c r="L37" s="209" t="s">
        <v>597</v>
      </c>
      <c r="M37" s="209" t="s">
        <v>613</v>
      </c>
      <c r="N37" s="209" t="s">
        <v>200</v>
      </c>
      <c r="O37" s="209" t="s">
        <v>601</v>
      </c>
      <c r="P37" s="209" t="s">
        <v>902</v>
      </c>
      <c r="Q37" s="210">
        <v>137</v>
      </c>
      <c r="R37" s="210">
        <v>81</v>
      </c>
      <c r="S37" s="210">
        <v>133</v>
      </c>
      <c r="T37" s="210">
        <v>102</v>
      </c>
      <c r="U37" s="210">
        <v>103</v>
      </c>
      <c r="V37" s="210">
        <v>76</v>
      </c>
      <c r="W37" s="210"/>
      <c r="X37" s="210"/>
      <c r="Y37" s="218">
        <f t="shared" si="0"/>
        <v>373</v>
      </c>
      <c r="Z37" s="218">
        <f t="shared" si="1"/>
        <v>259</v>
      </c>
      <c r="AA37" s="218">
        <f t="shared" si="2"/>
        <v>114</v>
      </c>
      <c r="AB37" s="211">
        <v>2</v>
      </c>
      <c r="AC37" s="211">
        <v>1</v>
      </c>
      <c r="AD37" s="211"/>
      <c r="AE37" s="211"/>
      <c r="AF37" s="211"/>
      <c r="AG37" s="211"/>
      <c r="AH37" s="211"/>
      <c r="AI37" s="211"/>
      <c r="AJ37" s="219">
        <f t="shared" si="3"/>
        <v>2</v>
      </c>
      <c r="AK37" s="219">
        <f t="shared" si="4"/>
        <v>1</v>
      </c>
      <c r="AL37" s="219">
        <f t="shared" si="5"/>
        <v>1</v>
      </c>
      <c r="AM37" s="212">
        <v>5</v>
      </c>
      <c r="AN37" s="212">
        <v>6</v>
      </c>
      <c r="AO37" s="212">
        <v>5</v>
      </c>
      <c r="AP37" s="212"/>
      <c r="AQ37" s="221">
        <f t="shared" si="6"/>
        <v>16</v>
      </c>
      <c r="AR37" s="213"/>
      <c r="AS37" s="213"/>
      <c r="AT37" s="213"/>
      <c r="AU37" s="213"/>
      <c r="AV37" s="213"/>
      <c r="AW37" s="213"/>
      <c r="AX37" s="214"/>
      <c r="AY37" s="214"/>
      <c r="AZ37" s="215" t="s">
        <v>973</v>
      </c>
      <c r="BA37" s="215" t="s">
        <v>747</v>
      </c>
      <c r="BB37" s="216" t="s">
        <v>748</v>
      </c>
      <c r="BC37" s="217"/>
    </row>
    <row r="38" spans="1:55" s="2" customFormat="1" ht="15.75">
      <c r="A38" s="206" t="s">
        <v>77</v>
      </c>
      <c r="B38" s="206" t="s">
        <v>888</v>
      </c>
      <c r="C38" s="209"/>
      <c r="D38" s="209"/>
      <c r="E38" s="217" t="s">
        <v>1081</v>
      </c>
      <c r="F38" s="209" t="s">
        <v>851</v>
      </c>
      <c r="G38" s="208" t="s">
        <v>78</v>
      </c>
      <c r="H38" s="208" t="s">
        <v>78</v>
      </c>
      <c r="I38" s="209" t="s">
        <v>148</v>
      </c>
      <c r="J38" s="209" t="s">
        <v>148</v>
      </c>
      <c r="K38" s="209" t="s">
        <v>596</v>
      </c>
      <c r="L38" s="209" t="s">
        <v>597</v>
      </c>
      <c r="M38" s="209" t="s">
        <v>613</v>
      </c>
      <c r="N38" s="209" t="s">
        <v>899</v>
      </c>
      <c r="O38" s="209" t="s">
        <v>601</v>
      </c>
      <c r="P38" s="209" t="s">
        <v>907</v>
      </c>
      <c r="Q38" s="210">
        <v>180</v>
      </c>
      <c r="R38" s="210">
        <v>103</v>
      </c>
      <c r="S38" s="210">
        <v>161</v>
      </c>
      <c r="T38" s="210">
        <v>96</v>
      </c>
      <c r="U38" s="210">
        <v>148</v>
      </c>
      <c r="V38" s="210">
        <v>90</v>
      </c>
      <c r="W38" s="210"/>
      <c r="X38" s="210"/>
      <c r="Y38" s="218">
        <f t="shared" si="0"/>
        <v>489</v>
      </c>
      <c r="Z38" s="218">
        <f t="shared" si="1"/>
        <v>289</v>
      </c>
      <c r="AA38" s="218">
        <f t="shared" si="2"/>
        <v>200</v>
      </c>
      <c r="AB38" s="211"/>
      <c r="AC38" s="211"/>
      <c r="AD38" s="211"/>
      <c r="AE38" s="211"/>
      <c r="AF38" s="211"/>
      <c r="AG38" s="211"/>
      <c r="AH38" s="211"/>
      <c r="AI38" s="211"/>
      <c r="AJ38" s="219">
        <f t="shared" si="3"/>
        <v>0</v>
      </c>
      <c r="AK38" s="219">
        <f t="shared" si="4"/>
        <v>0</v>
      </c>
      <c r="AL38" s="219">
        <f t="shared" si="5"/>
        <v>0</v>
      </c>
      <c r="AM38" s="212">
        <v>6</v>
      </c>
      <c r="AN38" s="212">
        <v>6</v>
      </c>
      <c r="AO38" s="212">
        <v>6</v>
      </c>
      <c r="AP38" s="212"/>
      <c r="AQ38" s="221">
        <f t="shared" si="6"/>
        <v>18</v>
      </c>
      <c r="AR38" s="213">
        <v>2</v>
      </c>
      <c r="AS38" s="213">
        <v>75</v>
      </c>
      <c r="AT38" s="213">
        <v>44</v>
      </c>
      <c r="AU38" s="213">
        <v>3</v>
      </c>
      <c r="AV38" s="213">
        <v>73</v>
      </c>
      <c r="AW38" s="213">
        <v>46</v>
      </c>
      <c r="AX38" s="214"/>
      <c r="AY38" s="214"/>
      <c r="AZ38" s="215"/>
      <c r="BA38" s="215" t="s">
        <v>974</v>
      </c>
      <c r="BB38" s="216" t="s">
        <v>975</v>
      </c>
      <c r="BC38" s="217"/>
    </row>
    <row r="39" spans="1:55" s="2" customFormat="1" ht="15.75">
      <c r="A39" s="206" t="s">
        <v>77</v>
      </c>
      <c r="B39" s="206" t="s">
        <v>889</v>
      </c>
      <c r="C39" s="209"/>
      <c r="D39" s="209"/>
      <c r="E39" s="217" t="s">
        <v>374</v>
      </c>
      <c r="F39" s="209" t="s">
        <v>989</v>
      </c>
      <c r="G39" s="208" t="s">
        <v>78</v>
      </c>
      <c r="H39" s="208" t="s">
        <v>78</v>
      </c>
      <c r="I39" s="209" t="s">
        <v>148</v>
      </c>
      <c r="J39" s="209" t="s">
        <v>148</v>
      </c>
      <c r="K39" s="209" t="s">
        <v>596</v>
      </c>
      <c r="L39" s="209" t="s">
        <v>597</v>
      </c>
      <c r="M39" s="209" t="s">
        <v>613</v>
      </c>
      <c r="N39" s="209" t="s">
        <v>200</v>
      </c>
      <c r="O39" s="209" t="s">
        <v>601</v>
      </c>
      <c r="P39" s="209" t="s">
        <v>902</v>
      </c>
      <c r="Q39" s="210">
        <v>68</v>
      </c>
      <c r="R39" s="210">
        <v>36</v>
      </c>
      <c r="S39" s="210">
        <v>56</v>
      </c>
      <c r="T39" s="210">
        <v>32</v>
      </c>
      <c r="U39" s="210">
        <v>60</v>
      </c>
      <c r="V39" s="210">
        <v>34</v>
      </c>
      <c r="W39" s="210"/>
      <c r="X39" s="210"/>
      <c r="Y39" s="218">
        <f t="shared" si="0"/>
        <v>184</v>
      </c>
      <c r="Z39" s="218">
        <f t="shared" si="1"/>
        <v>102</v>
      </c>
      <c r="AA39" s="218">
        <f t="shared" si="2"/>
        <v>82</v>
      </c>
      <c r="AB39" s="211"/>
      <c r="AC39" s="211"/>
      <c r="AD39" s="211"/>
      <c r="AE39" s="211"/>
      <c r="AF39" s="211"/>
      <c r="AG39" s="211"/>
      <c r="AH39" s="211"/>
      <c r="AI39" s="211"/>
      <c r="AJ39" s="219">
        <f t="shared" si="3"/>
        <v>0</v>
      </c>
      <c r="AK39" s="219">
        <f t="shared" si="4"/>
        <v>0</v>
      </c>
      <c r="AL39" s="219">
        <f t="shared" si="5"/>
        <v>0</v>
      </c>
      <c r="AM39" s="212">
        <v>3</v>
      </c>
      <c r="AN39" s="212">
        <v>3</v>
      </c>
      <c r="AO39" s="212">
        <v>3</v>
      </c>
      <c r="AP39" s="212"/>
      <c r="AQ39" s="221">
        <f t="shared" si="6"/>
        <v>9</v>
      </c>
      <c r="AR39" s="213"/>
      <c r="AS39" s="213"/>
      <c r="AT39" s="213"/>
      <c r="AU39" s="213"/>
      <c r="AV39" s="213"/>
      <c r="AW39" s="213"/>
      <c r="AX39" s="214"/>
      <c r="AY39" s="214"/>
      <c r="AZ39" s="215"/>
      <c r="BA39" s="215" t="s">
        <v>749</v>
      </c>
      <c r="BB39" s="216" t="s">
        <v>976</v>
      </c>
      <c r="BC39" s="217"/>
    </row>
    <row r="40" spans="1:55" s="2" customFormat="1" ht="15.75">
      <c r="A40" s="206" t="s">
        <v>77</v>
      </c>
      <c r="B40" s="206" t="s">
        <v>890</v>
      </c>
      <c r="C40" s="209"/>
      <c r="D40" s="209"/>
      <c r="E40" s="217" t="s">
        <v>852</v>
      </c>
      <c r="F40" s="209" t="s">
        <v>457</v>
      </c>
      <c r="G40" s="208" t="s">
        <v>78</v>
      </c>
      <c r="H40" s="208" t="s">
        <v>78</v>
      </c>
      <c r="I40" s="209" t="s">
        <v>148</v>
      </c>
      <c r="J40" s="209" t="s">
        <v>148</v>
      </c>
      <c r="K40" s="209" t="s">
        <v>596</v>
      </c>
      <c r="L40" s="209" t="s">
        <v>597</v>
      </c>
      <c r="M40" s="209" t="s">
        <v>613</v>
      </c>
      <c r="N40" s="209" t="s">
        <v>200</v>
      </c>
      <c r="O40" s="209" t="s">
        <v>601</v>
      </c>
      <c r="P40" s="209" t="s">
        <v>902</v>
      </c>
      <c r="Q40" s="210">
        <v>96</v>
      </c>
      <c r="R40" s="210">
        <v>57</v>
      </c>
      <c r="S40" s="210">
        <v>88</v>
      </c>
      <c r="T40" s="210">
        <v>57</v>
      </c>
      <c r="U40" s="210">
        <v>71</v>
      </c>
      <c r="V40" s="210">
        <v>48</v>
      </c>
      <c r="W40" s="210"/>
      <c r="X40" s="210"/>
      <c r="Y40" s="218">
        <f t="shared" si="0"/>
        <v>255</v>
      </c>
      <c r="Z40" s="218">
        <f t="shared" si="1"/>
        <v>162</v>
      </c>
      <c r="AA40" s="218">
        <f t="shared" si="2"/>
        <v>93</v>
      </c>
      <c r="AB40" s="211"/>
      <c r="AC40" s="211"/>
      <c r="AD40" s="211"/>
      <c r="AE40" s="211"/>
      <c r="AF40" s="211"/>
      <c r="AG40" s="211"/>
      <c r="AH40" s="211"/>
      <c r="AI40" s="211"/>
      <c r="AJ40" s="219">
        <f t="shared" si="3"/>
        <v>0</v>
      </c>
      <c r="AK40" s="219">
        <f t="shared" si="4"/>
        <v>0</v>
      </c>
      <c r="AL40" s="219">
        <f t="shared" si="5"/>
        <v>0</v>
      </c>
      <c r="AM40" s="212">
        <v>3</v>
      </c>
      <c r="AN40" s="212">
        <v>3</v>
      </c>
      <c r="AO40" s="212">
        <v>3</v>
      </c>
      <c r="AP40" s="212"/>
      <c r="AQ40" s="221">
        <f t="shared" si="6"/>
        <v>9</v>
      </c>
      <c r="AR40" s="213">
        <v>1</v>
      </c>
      <c r="AS40" s="213">
        <v>25</v>
      </c>
      <c r="AT40" s="213">
        <v>15</v>
      </c>
      <c r="AU40" s="213">
        <v>2</v>
      </c>
      <c r="AV40" s="213">
        <v>46</v>
      </c>
      <c r="AW40" s="213">
        <v>33</v>
      </c>
      <c r="AX40" s="214"/>
      <c r="AY40" s="214"/>
      <c r="AZ40" s="215"/>
      <c r="BA40" s="215" t="s">
        <v>740</v>
      </c>
      <c r="BB40" s="216" t="s">
        <v>741</v>
      </c>
      <c r="BC40" s="217"/>
    </row>
    <row r="41" spans="1:55" s="2" customFormat="1" ht="15.75">
      <c r="A41" s="206" t="s">
        <v>77</v>
      </c>
      <c r="B41" s="206" t="s">
        <v>891</v>
      </c>
      <c r="C41" s="209"/>
      <c r="D41" s="209"/>
      <c r="E41" s="217" t="s">
        <v>853</v>
      </c>
      <c r="F41" s="209" t="s">
        <v>854</v>
      </c>
      <c r="G41" s="208" t="s">
        <v>78</v>
      </c>
      <c r="H41" s="208" t="s">
        <v>78</v>
      </c>
      <c r="I41" s="209" t="s">
        <v>148</v>
      </c>
      <c r="J41" s="209" t="s">
        <v>148</v>
      </c>
      <c r="K41" s="209" t="s">
        <v>596</v>
      </c>
      <c r="L41" s="209" t="s">
        <v>597</v>
      </c>
      <c r="M41" s="209" t="s">
        <v>613</v>
      </c>
      <c r="N41" s="209" t="s">
        <v>899</v>
      </c>
      <c r="O41" s="209" t="s">
        <v>601</v>
      </c>
      <c r="P41" s="209" t="s">
        <v>907</v>
      </c>
      <c r="Q41" s="210">
        <v>53</v>
      </c>
      <c r="R41" s="210">
        <v>34</v>
      </c>
      <c r="S41" s="210">
        <v>40</v>
      </c>
      <c r="T41" s="210">
        <v>24</v>
      </c>
      <c r="U41" s="210">
        <v>53</v>
      </c>
      <c r="V41" s="210">
        <v>29</v>
      </c>
      <c r="W41" s="210"/>
      <c r="X41" s="210"/>
      <c r="Y41" s="218">
        <f t="shared" si="0"/>
        <v>146</v>
      </c>
      <c r="Z41" s="218">
        <f t="shared" si="1"/>
        <v>87</v>
      </c>
      <c r="AA41" s="218">
        <f t="shared" si="2"/>
        <v>59</v>
      </c>
      <c r="AB41" s="211"/>
      <c r="AC41" s="211"/>
      <c r="AD41" s="211"/>
      <c r="AE41" s="211"/>
      <c r="AF41" s="211"/>
      <c r="AG41" s="211"/>
      <c r="AH41" s="211"/>
      <c r="AI41" s="211"/>
      <c r="AJ41" s="219">
        <f t="shared" si="3"/>
        <v>0</v>
      </c>
      <c r="AK41" s="219">
        <f t="shared" si="4"/>
        <v>0</v>
      </c>
      <c r="AL41" s="219">
        <f t="shared" si="5"/>
        <v>0</v>
      </c>
      <c r="AM41" s="212">
        <v>2</v>
      </c>
      <c r="AN41" s="212">
        <v>2</v>
      </c>
      <c r="AO41" s="212">
        <v>2</v>
      </c>
      <c r="AP41" s="212"/>
      <c r="AQ41" s="221">
        <f t="shared" si="6"/>
        <v>6</v>
      </c>
      <c r="AR41" s="213">
        <v>1</v>
      </c>
      <c r="AS41" s="213">
        <v>26</v>
      </c>
      <c r="AT41" s="213">
        <v>14</v>
      </c>
      <c r="AU41" s="213">
        <v>1</v>
      </c>
      <c r="AV41" s="213">
        <v>27</v>
      </c>
      <c r="AW41" s="213">
        <v>16</v>
      </c>
      <c r="AX41" s="214"/>
      <c r="AY41" s="214"/>
      <c r="AZ41" s="215" t="s">
        <v>977</v>
      </c>
      <c r="BA41" s="215" t="s">
        <v>974</v>
      </c>
      <c r="BB41" s="216" t="s">
        <v>978</v>
      </c>
      <c r="BC41" s="217"/>
    </row>
    <row r="42" spans="1:55" s="2" customFormat="1" ht="15.75">
      <c r="A42" s="206" t="s">
        <v>77</v>
      </c>
      <c r="B42" s="206" t="s">
        <v>892</v>
      </c>
      <c r="C42" s="209"/>
      <c r="D42" s="209"/>
      <c r="E42" s="217" t="s">
        <v>855</v>
      </c>
      <c r="F42" s="209" t="s">
        <v>464</v>
      </c>
      <c r="G42" s="208" t="s">
        <v>78</v>
      </c>
      <c r="H42" s="208" t="s">
        <v>78</v>
      </c>
      <c r="I42" s="209" t="s">
        <v>148</v>
      </c>
      <c r="J42" s="209" t="s">
        <v>148</v>
      </c>
      <c r="K42" s="209" t="s">
        <v>596</v>
      </c>
      <c r="L42" s="209" t="s">
        <v>597</v>
      </c>
      <c r="M42" s="209" t="s">
        <v>613</v>
      </c>
      <c r="N42" s="209" t="s">
        <v>200</v>
      </c>
      <c r="O42" s="209" t="s">
        <v>601</v>
      </c>
      <c r="P42" s="209" t="s">
        <v>902</v>
      </c>
      <c r="Q42" s="210">
        <v>22</v>
      </c>
      <c r="R42" s="210">
        <v>14</v>
      </c>
      <c r="S42" s="210">
        <v>15</v>
      </c>
      <c r="T42" s="210">
        <v>8</v>
      </c>
      <c r="U42" s="210">
        <v>19</v>
      </c>
      <c r="V42" s="210">
        <v>12</v>
      </c>
      <c r="W42" s="210"/>
      <c r="X42" s="210"/>
      <c r="Y42" s="218">
        <f t="shared" si="0"/>
        <v>56</v>
      </c>
      <c r="Z42" s="218">
        <f t="shared" si="1"/>
        <v>34</v>
      </c>
      <c r="AA42" s="218">
        <f t="shared" si="2"/>
        <v>22</v>
      </c>
      <c r="AB42" s="211"/>
      <c r="AC42" s="211"/>
      <c r="AD42" s="211"/>
      <c r="AE42" s="211"/>
      <c r="AF42" s="211"/>
      <c r="AG42" s="211"/>
      <c r="AH42" s="211"/>
      <c r="AI42" s="211"/>
      <c r="AJ42" s="219">
        <f t="shared" si="3"/>
        <v>0</v>
      </c>
      <c r="AK42" s="219">
        <f t="shared" si="4"/>
        <v>0</v>
      </c>
      <c r="AL42" s="219">
        <f t="shared" si="5"/>
        <v>0</v>
      </c>
      <c r="AM42" s="212">
        <v>1</v>
      </c>
      <c r="AN42" s="212">
        <v>1</v>
      </c>
      <c r="AO42" s="212">
        <v>1</v>
      </c>
      <c r="AP42" s="212"/>
      <c r="AQ42" s="221">
        <f t="shared" si="6"/>
        <v>3</v>
      </c>
      <c r="AR42" s="213"/>
      <c r="AS42" s="213"/>
      <c r="AT42" s="213"/>
      <c r="AU42" s="213"/>
      <c r="AV42" s="213"/>
      <c r="AW42" s="213"/>
      <c r="AX42" s="214"/>
      <c r="AY42" s="214"/>
      <c r="AZ42" s="215" t="s">
        <v>979</v>
      </c>
      <c r="BA42" s="215" t="s">
        <v>756</v>
      </c>
      <c r="BB42" s="216" t="s">
        <v>757</v>
      </c>
      <c r="BC42" s="217"/>
    </row>
    <row r="43" spans="1:55" s="2" customFormat="1" ht="15.75">
      <c r="A43" s="206" t="s">
        <v>77</v>
      </c>
      <c r="B43" s="206" t="s">
        <v>893</v>
      </c>
      <c r="C43" s="209"/>
      <c r="D43" s="209"/>
      <c r="E43" s="217" t="s">
        <v>380</v>
      </c>
      <c r="F43" s="209" t="s">
        <v>856</v>
      </c>
      <c r="G43" s="208" t="s">
        <v>78</v>
      </c>
      <c r="H43" s="208" t="s">
        <v>78</v>
      </c>
      <c r="I43" s="209" t="s">
        <v>148</v>
      </c>
      <c r="J43" s="209" t="s">
        <v>148</v>
      </c>
      <c r="K43" s="209" t="s">
        <v>596</v>
      </c>
      <c r="L43" s="209" t="s">
        <v>597</v>
      </c>
      <c r="M43" s="209" t="s">
        <v>613</v>
      </c>
      <c r="N43" s="209" t="s">
        <v>899</v>
      </c>
      <c r="O43" s="209" t="s">
        <v>601</v>
      </c>
      <c r="P43" s="209" t="s">
        <v>902</v>
      </c>
      <c r="Q43" s="210">
        <v>13</v>
      </c>
      <c r="R43" s="210">
        <v>7</v>
      </c>
      <c r="S43" s="210">
        <v>33</v>
      </c>
      <c r="T43" s="210">
        <v>18</v>
      </c>
      <c r="U43" s="210">
        <v>15</v>
      </c>
      <c r="V43" s="210">
        <v>9</v>
      </c>
      <c r="W43" s="210"/>
      <c r="X43" s="210"/>
      <c r="Y43" s="218">
        <f t="shared" si="0"/>
        <v>61</v>
      </c>
      <c r="Z43" s="218">
        <f t="shared" si="1"/>
        <v>34</v>
      </c>
      <c r="AA43" s="218">
        <f t="shared" si="2"/>
        <v>27</v>
      </c>
      <c r="AB43" s="211"/>
      <c r="AC43" s="211"/>
      <c r="AD43" s="211"/>
      <c r="AE43" s="211"/>
      <c r="AF43" s="211"/>
      <c r="AG43" s="211"/>
      <c r="AH43" s="211"/>
      <c r="AI43" s="211"/>
      <c r="AJ43" s="219">
        <f t="shared" si="3"/>
        <v>0</v>
      </c>
      <c r="AK43" s="219">
        <f t="shared" si="4"/>
        <v>0</v>
      </c>
      <c r="AL43" s="219">
        <f t="shared" si="5"/>
        <v>0</v>
      </c>
      <c r="AM43" s="212">
        <v>1</v>
      </c>
      <c r="AN43" s="212">
        <v>1</v>
      </c>
      <c r="AO43" s="212">
        <v>1</v>
      </c>
      <c r="AP43" s="212"/>
      <c r="AQ43" s="221">
        <f t="shared" si="6"/>
        <v>3</v>
      </c>
      <c r="AR43" s="213"/>
      <c r="AS43" s="213"/>
      <c r="AT43" s="213"/>
      <c r="AU43" s="213">
        <v>1</v>
      </c>
      <c r="AV43" s="213">
        <v>15</v>
      </c>
      <c r="AW43" s="213">
        <v>9</v>
      </c>
      <c r="AX43" s="214"/>
      <c r="AY43" s="214"/>
      <c r="AZ43" s="215" t="s">
        <v>980</v>
      </c>
      <c r="BA43" s="215"/>
      <c r="BB43" s="216" t="s">
        <v>981</v>
      </c>
      <c r="BC43" s="217"/>
    </row>
    <row r="44" spans="1:55" s="2" customFormat="1" ht="15.75">
      <c r="A44" s="206" t="s">
        <v>77</v>
      </c>
      <c r="B44" s="206" t="s">
        <v>894</v>
      </c>
      <c r="C44" s="209"/>
      <c r="D44" s="209"/>
      <c r="E44" s="217" t="s">
        <v>857</v>
      </c>
      <c r="F44" s="209" t="s">
        <v>858</v>
      </c>
      <c r="G44" s="208" t="s">
        <v>78</v>
      </c>
      <c r="H44" s="208" t="s">
        <v>78</v>
      </c>
      <c r="I44" s="209" t="s">
        <v>148</v>
      </c>
      <c r="J44" s="209" t="s">
        <v>148</v>
      </c>
      <c r="K44" s="209" t="s">
        <v>596</v>
      </c>
      <c r="L44" s="209" t="s">
        <v>597</v>
      </c>
      <c r="M44" s="209" t="s">
        <v>613</v>
      </c>
      <c r="N44" s="209" t="s">
        <v>900</v>
      </c>
      <c r="O44" s="209" t="s">
        <v>901</v>
      </c>
      <c r="P44" s="209" t="s">
        <v>902</v>
      </c>
      <c r="Q44" s="210">
        <v>39</v>
      </c>
      <c r="R44" s="210">
        <v>9</v>
      </c>
      <c r="S44" s="210">
        <v>31</v>
      </c>
      <c r="T44" s="210">
        <v>9</v>
      </c>
      <c r="U44" s="210">
        <v>38</v>
      </c>
      <c r="V44" s="210">
        <v>9</v>
      </c>
      <c r="W44" s="210"/>
      <c r="X44" s="210"/>
      <c r="Y44" s="218">
        <f t="shared" si="0"/>
        <v>108</v>
      </c>
      <c r="Z44" s="218">
        <f t="shared" si="1"/>
        <v>27</v>
      </c>
      <c r="AA44" s="218">
        <f t="shared" si="2"/>
        <v>81</v>
      </c>
      <c r="AB44" s="211"/>
      <c r="AC44" s="211"/>
      <c r="AD44" s="211">
        <v>3</v>
      </c>
      <c r="AE44" s="211">
        <v>1</v>
      </c>
      <c r="AF44" s="211"/>
      <c r="AG44" s="211"/>
      <c r="AH44" s="211"/>
      <c r="AI44" s="211"/>
      <c r="AJ44" s="219">
        <f t="shared" si="3"/>
        <v>3</v>
      </c>
      <c r="AK44" s="219">
        <f t="shared" si="4"/>
        <v>1</v>
      </c>
      <c r="AL44" s="219">
        <f t="shared" si="5"/>
        <v>2</v>
      </c>
      <c r="AM44" s="212">
        <v>2</v>
      </c>
      <c r="AN44" s="212">
        <v>2</v>
      </c>
      <c r="AO44" s="212">
        <v>2</v>
      </c>
      <c r="AP44" s="212"/>
      <c r="AQ44" s="221">
        <f t="shared" si="6"/>
        <v>6</v>
      </c>
      <c r="AR44" s="213"/>
      <c r="AS44" s="213"/>
      <c r="AT44" s="213"/>
      <c r="AU44" s="213"/>
      <c r="AV44" s="213"/>
      <c r="AW44" s="213"/>
      <c r="AX44" s="214"/>
      <c r="AY44" s="214"/>
      <c r="AZ44" s="215" t="s">
        <v>982</v>
      </c>
      <c r="BA44" s="215" t="s">
        <v>983</v>
      </c>
      <c r="BB44" s="216" t="s">
        <v>984</v>
      </c>
      <c r="BC44" s="217"/>
    </row>
    <row r="45" spans="17:51" s="2" customFormat="1" ht="15.75">
      <c r="Q45" s="2">
        <f>SUBTOTAL(9,Q6:Q44)</f>
        <v>3467</v>
      </c>
      <c r="R45" s="2">
        <f aca="true" t="shared" si="7" ref="R45:AY45">SUBTOTAL(9,R6:R44)</f>
        <v>1538</v>
      </c>
      <c r="S45" s="2">
        <f t="shared" si="7"/>
        <v>2913</v>
      </c>
      <c r="T45" s="2">
        <f t="shared" si="7"/>
        <v>1401</v>
      </c>
      <c r="U45" s="2">
        <f t="shared" si="7"/>
        <v>2753</v>
      </c>
      <c r="V45" s="2">
        <f t="shared" si="7"/>
        <v>1345</v>
      </c>
      <c r="W45" s="2">
        <f t="shared" si="7"/>
        <v>656</v>
      </c>
      <c r="X45" s="2">
        <f t="shared" si="7"/>
        <v>210</v>
      </c>
      <c r="Y45" s="2">
        <f t="shared" si="7"/>
        <v>9789</v>
      </c>
      <c r="Z45" s="2">
        <f t="shared" si="7"/>
        <v>4494</v>
      </c>
      <c r="AA45" s="2">
        <f t="shared" si="7"/>
        <v>5295</v>
      </c>
      <c r="AB45" s="2">
        <f t="shared" si="7"/>
        <v>249</v>
      </c>
      <c r="AC45" s="2">
        <f t="shared" si="7"/>
        <v>29</v>
      </c>
      <c r="AD45" s="2">
        <f t="shared" si="7"/>
        <v>53</v>
      </c>
      <c r="AE45" s="2">
        <f t="shared" si="7"/>
        <v>3</v>
      </c>
      <c r="AF45" s="2">
        <f t="shared" si="7"/>
        <v>5</v>
      </c>
      <c r="AG45" s="2">
        <f t="shared" si="7"/>
        <v>1</v>
      </c>
      <c r="AH45" s="2">
        <f t="shared" si="7"/>
        <v>0</v>
      </c>
      <c r="AI45" s="2">
        <f t="shared" si="7"/>
        <v>0</v>
      </c>
      <c r="AJ45" s="2">
        <f t="shared" si="7"/>
        <v>307</v>
      </c>
      <c r="AK45" s="2">
        <f t="shared" si="7"/>
        <v>33</v>
      </c>
      <c r="AL45" s="2">
        <f t="shared" si="7"/>
        <v>274</v>
      </c>
      <c r="AM45" s="2">
        <f t="shared" si="7"/>
        <v>99</v>
      </c>
      <c r="AN45" s="2">
        <f t="shared" si="7"/>
        <v>92</v>
      </c>
      <c r="AO45" s="2">
        <f t="shared" si="7"/>
        <v>89</v>
      </c>
      <c r="AP45" s="2">
        <f t="shared" si="7"/>
        <v>14</v>
      </c>
      <c r="AQ45" s="2">
        <f t="shared" si="7"/>
        <v>294</v>
      </c>
      <c r="AR45" s="2">
        <f t="shared" si="7"/>
        <v>19</v>
      </c>
      <c r="AS45" s="2">
        <f t="shared" si="7"/>
        <v>712</v>
      </c>
      <c r="AT45" s="2">
        <f t="shared" si="7"/>
        <v>363</v>
      </c>
      <c r="AU45" s="2">
        <f t="shared" si="7"/>
        <v>12</v>
      </c>
      <c r="AV45" s="2">
        <f t="shared" si="7"/>
        <v>292</v>
      </c>
      <c r="AW45" s="2">
        <f t="shared" si="7"/>
        <v>195</v>
      </c>
      <c r="AX45" s="2">
        <f t="shared" si="7"/>
        <v>0</v>
      </c>
      <c r="AY45" s="2">
        <f t="shared" si="7"/>
        <v>0</v>
      </c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  <row r="596" s="2" customFormat="1" ht="15.75"/>
    <row r="597" s="2" customFormat="1" ht="15.75"/>
    <row r="598" s="2" customFormat="1" ht="15.75"/>
    <row r="599" s="2" customFormat="1" ht="15.75"/>
    <row r="600" s="2" customFormat="1" ht="15.75"/>
    <row r="601" s="2" customFormat="1" ht="15.75"/>
    <row r="602" s="2" customFormat="1" ht="15.75"/>
    <row r="603" s="2" customFormat="1" ht="15.75"/>
    <row r="604" s="2" customFormat="1" ht="15.75"/>
    <row r="605" s="2" customFormat="1" ht="15.75"/>
    <row r="606" s="2" customFormat="1" ht="15.75"/>
    <row r="607" s="2" customFormat="1" ht="15.75"/>
    <row r="608" s="2" customFormat="1" ht="15.75"/>
    <row r="609" s="2" customFormat="1" ht="15.75"/>
    <row r="610" s="2" customFormat="1" ht="15.75"/>
    <row r="611" s="2" customFormat="1" ht="15.75"/>
    <row r="612" s="2" customFormat="1" ht="15.75"/>
    <row r="613" s="2" customFormat="1" ht="15.75"/>
    <row r="614" s="2" customFormat="1" ht="15.75"/>
    <row r="615" s="2" customFormat="1" ht="15.75"/>
    <row r="616" s="2" customFormat="1" ht="15.75"/>
    <row r="617" s="2" customFormat="1" ht="15.75"/>
    <row r="618" s="2" customFormat="1" ht="15.75"/>
    <row r="619" s="2" customFormat="1" ht="15.75"/>
    <row r="620" s="2" customFormat="1" ht="15.75"/>
    <row r="621" s="2" customFormat="1" ht="15.75"/>
    <row r="622" s="2" customFormat="1" ht="15.75"/>
    <row r="623" s="2" customFormat="1" ht="15.75"/>
    <row r="624" s="2" customFormat="1" ht="15.75"/>
    <row r="625" s="2" customFormat="1" ht="15.75"/>
    <row r="626" s="2" customFormat="1" ht="15.75"/>
    <row r="627" s="2" customFormat="1" ht="15.75"/>
    <row r="628" s="2" customFormat="1" ht="15.75"/>
    <row r="629" s="2" customFormat="1" ht="15.75"/>
    <row r="630" s="2" customFormat="1" ht="15.75"/>
    <row r="631" s="2" customFormat="1" ht="15.75"/>
    <row r="632" s="2" customFormat="1" ht="15.75"/>
    <row r="633" s="2" customFormat="1" ht="15.75"/>
    <row r="634" s="2" customFormat="1" ht="15.75"/>
    <row r="635" s="2" customFormat="1" ht="15.75"/>
    <row r="636" s="2" customFormat="1" ht="15.75"/>
    <row r="637" s="2" customFormat="1" ht="15.75"/>
    <row r="638" s="2" customFormat="1" ht="15.75"/>
    <row r="639" s="2" customFormat="1" ht="15.75"/>
    <row r="640" s="2" customFormat="1" ht="15.75"/>
    <row r="641" s="2" customFormat="1" ht="15.75"/>
    <row r="642" s="2" customFormat="1" ht="15.75"/>
    <row r="643" s="2" customFormat="1" ht="15.75"/>
    <row r="644" s="2" customFormat="1" ht="15.75"/>
    <row r="645" s="2" customFormat="1" ht="15.75"/>
    <row r="646" s="2" customFormat="1" ht="15.75"/>
    <row r="647" s="2" customFormat="1" ht="15.75"/>
    <row r="648" s="2" customFormat="1" ht="15.75"/>
    <row r="649" s="2" customFormat="1" ht="15.75"/>
    <row r="650" s="2" customFormat="1" ht="15.75"/>
    <row r="651" s="2" customFormat="1" ht="15.75"/>
    <row r="652" s="2" customFormat="1" ht="15.75"/>
    <row r="653" s="2" customFormat="1" ht="15.75"/>
    <row r="654" s="2" customFormat="1" ht="15.75"/>
    <row r="655" s="2" customFormat="1" ht="15.75"/>
    <row r="656" s="2" customFormat="1" ht="15.75"/>
    <row r="657" s="2" customFormat="1" ht="15.75"/>
    <row r="658" s="2" customFormat="1" ht="15.75"/>
    <row r="659" s="2" customFormat="1" ht="15.75"/>
    <row r="660" s="2" customFormat="1" ht="15.75"/>
    <row r="661" s="2" customFormat="1" ht="15.75"/>
    <row r="662" s="2" customFormat="1" ht="15.75"/>
    <row r="663" s="2" customFormat="1" ht="15.75"/>
    <row r="664" s="2" customFormat="1" ht="15.75"/>
    <row r="665" s="2" customFormat="1" ht="15.75"/>
    <row r="666" s="2" customFormat="1" ht="15.75"/>
    <row r="667" s="2" customFormat="1" ht="15.75"/>
    <row r="668" s="2" customFormat="1" ht="15.75"/>
    <row r="669" s="2" customFormat="1" ht="15.75"/>
    <row r="670" s="2" customFormat="1" ht="15.75"/>
    <row r="671" s="2" customFormat="1" ht="15.75"/>
    <row r="672" s="2" customFormat="1" ht="15.75"/>
    <row r="673" s="2" customFormat="1" ht="15.75"/>
    <row r="674" s="2" customFormat="1" ht="15.75"/>
    <row r="675" s="2" customFormat="1" ht="15.75"/>
    <row r="676" s="2" customFormat="1" ht="15.75"/>
    <row r="677" s="2" customFormat="1" ht="15.75"/>
    <row r="678" s="2" customFormat="1" ht="15.75"/>
    <row r="679" s="2" customFormat="1" ht="15.75"/>
    <row r="680" s="2" customFormat="1" ht="15.75"/>
    <row r="681" s="2" customFormat="1" ht="15.75"/>
    <row r="682" s="2" customFormat="1" ht="15.75"/>
    <row r="683" s="2" customFormat="1" ht="15.75"/>
    <row r="684" s="2" customFormat="1" ht="15.75"/>
    <row r="685" s="2" customFormat="1" ht="15.75"/>
    <row r="686" s="2" customFormat="1" ht="15.75"/>
    <row r="687" s="2" customFormat="1" ht="15.75"/>
    <row r="688" s="2" customFormat="1" ht="15.75"/>
    <row r="689" s="2" customFormat="1" ht="15.75"/>
    <row r="690" s="2" customFormat="1" ht="15.75"/>
    <row r="691" s="2" customFormat="1" ht="15.75"/>
    <row r="692" s="2" customFormat="1" ht="15.75"/>
    <row r="693" s="2" customFormat="1" ht="15.75"/>
    <row r="694" s="2" customFormat="1" ht="15.75"/>
    <row r="695" s="2" customFormat="1" ht="15.75"/>
    <row r="696" s="2" customFormat="1" ht="15.75"/>
    <row r="697" s="2" customFormat="1" ht="15.75"/>
    <row r="698" s="2" customFormat="1" ht="15.75"/>
    <row r="699" s="2" customFormat="1" ht="15.75"/>
    <row r="700" s="2" customFormat="1" ht="15.75"/>
    <row r="701" s="2" customFormat="1" ht="15.75"/>
    <row r="702" s="2" customFormat="1" ht="15.75"/>
    <row r="703" s="2" customFormat="1" ht="15.75"/>
    <row r="704" s="2" customFormat="1" ht="15.75"/>
    <row r="705" s="2" customFormat="1" ht="15.75"/>
    <row r="706" s="2" customFormat="1" ht="15.75"/>
    <row r="707" s="2" customFormat="1" ht="15.75"/>
    <row r="708" s="2" customFormat="1" ht="15.75"/>
    <row r="709" s="2" customFormat="1" ht="15.75"/>
    <row r="710" s="2" customFormat="1" ht="15.75"/>
    <row r="711" s="2" customFormat="1" ht="15.75"/>
    <row r="712" s="2" customFormat="1" ht="15.75"/>
    <row r="713" s="2" customFormat="1" ht="15.75"/>
    <row r="714" s="2" customFormat="1" ht="15.75"/>
    <row r="715" s="2" customFormat="1" ht="15.75"/>
    <row r="716" s="2" customFormat="1" ht="15.75"/>
    <row r="717" s="2" customFormat="1" ht="15.75"/>
    <row r="718" s="2" customFormat="1" ht="15.75"/>
    <row r="719" s="2" customFormat="1" ht="15.75"/>
    <row r="720" s="2" customFormat="1" ht="15.75"/>
    <row r="721" s="2" customFormat="1" ht="15.75"/>
    <row r="722" s="2" customFormat="1" ht="15.75"/>
    <row r="723" s="2" customFormat="1" ht="15.75"/>
    <row r="724" s="2" customFormat="1" ht="15.75"/>
    <row r="725" s="2" customFormat="1" ht="15.75"/>
    <row r="726" s="2" customFormat="1" ht="15.75"/>
    <row r="727" s="2" customFormat="1" ht="15.75"/>
    <row r="728" s="2" customFormat="1" ht="15.75"/>
    <row r="729" s="2" customFormat="1" ht="15.75"/>
    <row r="730" s="2" customFormat="1" ht="15.75"/>
    <row r="731" s="2" customFormat="1" ht="15.75"/>
    <row r="732" s="2" customFormat="1" ht="15.75"/>
    <row r="733" s="2" customFormat="1" ht="15.75"/>
    <row r="734" s="2" customFormat="1" ht="15.75"/>
    <row r="735" s="2" customFormat="1" ht="15.75"/>
    <row r="736" s="2" customFormat="1" ht="15.75"/>
    <row r="737" s="2" customFormat="1" ht="15.75"/>
    <row r="738" s="2" customFormat="1" ht="15.75"/>
    <row r="739" s="2" customFormat="1" ht="15.75"/>
    <row r="740" s="2" customFormat="1" ht="15.75"/>
    <row r="741" s="2" customFormat="1" ht="15.75"/>
    <row r="742" s="2" customFormat="1" ht="15.75"/>
    <row r="743" s="2" customFormat="1" ht="15.75"/>
    <row r="744" s="2" customFormat="1" ht="15.75"/>
    <row r="745" s="2" customFormat="1" ht="15.75"/>
    <row r="746" s="2" customFormat="1" ht="15.75"/>
    <row r="747" s="2" customFormat="1" ht="15.75"/>
    <row r="748" s="2" customFormat="1" ht="15.75"/>
    <row r="749" s="2" customFormat="1" ht="15.75"/>
    <row r="750" s="2" customFormat="1" ht="15.75"/>
    <row r="751" s="2" customFormat="1" ht="15.75"/>
    <row r="752" s="2" customFormat="1" ht="15.75"/>
    <row r="753" s="2" customFormat="1" ht="15.75"/>
    <row r="754" s="2" customFormat="1" ht="15.75"/>
    <row r="755" s="2" customFormat="1" ht="15.75"/>
    <row r="756" s="2" customFormat="1" ht="15.75"/>
    <row r="757" s="2" customFormat="1" ht="15.75"/>
    <row r="758" s="2" customFormat="1" ht="15.75"/>
    <row r="759" s="2" customFormat="1" ht="15.75"/>
    <row r="760" s="2" customFormat="1" ht="15.75"/>
    <row r="761" s="2" customFormat="1" ht="15.75"/>
    <row r="762" s="2" customFormat="1" ht="15.75"/>
    <row r="763" s="2" customFormat="1" ht="15.75"/>
    <row r="764" s="2" customFormat="1" ht="15.75"/>
    <row r="765" s="2" customFormat="1" ht="15.75"/>
    <row r="766" s="2" customFormat="1" ht="15.75"/>
    <row r="767" s="2" customFormat="1" ht="15.75"/>
    <row r="768" s="2" customFormat="1" ht="15.75"/>
    <row r="769" s="2" customFormat="1" ht="15.75"/>
    <row r="770" s="2" customFormat="1" ht="15.75"/>
    <row r="771" s="2" customFormat="1" ht="15.75"/>
    <row r="772" s="2" customFormat="1" ht="15.75"/>
    <row r="773" s="2" customFormat="1" ht="15.75"/>
    <row r="774" s="2" customFormat="1" ht="15.75"/>
    <row r="775" s="2" customFormat="1" ht="15.75"/>
    <row r="776" s="2" customFormat="1" ht="15.75"/>
    <row r="777" s="2" customFormat="1" ht="15.75"/>
    <row r="778" s="2" customFormat="1" ht="15.75"/>
    <row r="779" s="2" customFormat="1" ht="15.75"/>
    <row r="780" s="2" customFormat="1" ht="15.75"/>
    <row r="781" s="2" customFormat="1" ht="15.75"/>
    <row r="782" s="2" customFormat="1" ht="15.75"/>
    <row r="783" s="2" customFormat="1" ht="15.75"/>
    <row r="784" s="2" customFormat="1" ht="15.75"/>
    <row r="785" s="2" customFormat="1" ht="15.75"/>
    <row r="786" s="2" customFormat="1" ht="15.75"/>
    <row r="787" s="2" customFormat="1" ht="15.75"/>
    <row r="788" s="2" customFormat="1" ht="15.75"/>
    <row r="789" s="2" customFormat="1" ht="15.75"/>
    <row r="790" s="2" customFormat="1" ht="15.75"/>
    <row r="791" s="2" customFormat="1" ht="15.75"/>
    <row r="792" s="2" customFormat="1" ht="15.75"/>
    <row r="793" s="2" customFormat="1" ht="15.75"/>
    <row r="794" s="2" customFormat="1" ht="15.75"/>
    <row r="795" s="2" customFormat="1" ht="15.75"/>
    <row r="796" s="2" customFormat="1" ht="15.75"/>
    <row r="797" s="2" customFormat="1" ht="15.75"/>
    <row r="798" s="2" customFormat="1" ht="15.75"/>
    <row r="799" s="2" customFormat="1" ht="15.75"/>
    <row r="800" s="2" customFormat="1" ht="15.75"/>
    <row r="801" s="2" customFormat="1" ht="15.75"/>
    <row r="802" s="2" customFormat="1" ht="15.75"/>
    <row r="803" s="2" customFormat="1" ht="15.75"/>
    <row r="804" s="2" customFormat="1" ht="15.75"/>
    <row r="805" s="2" customFormat="1" ht="15.75"/>
    <row r="806" s="2" customFormat="1" ht="15.75"/>
    <row r="807" s="2" customFormat="1" ht="15.75"/>
    <row r="808" s="2" customFormat="1" ht="15.75"/>
    <row r="809" s="2" customFormat="1" ht="15.75"/>
    <row r="810" s="2" customFormat="1" ht="15.75"/>
    <row r="811" s="2" customFormat="1" ht="15.75"/>
    <row r="812" s="2" customFormat="1" ht="15.75"/>
    <row r="813" s="2" customFormat="1" ht="15.75"/>
    <row r="814" s="2" customFormat="1" ht="15.75"/>
    <row r="815" s="2" customFormat="1" ht="15.75"/>
    <row r="816" s="2" customFormat="1" ht="15.75"/>
    <row r="817" s="2" customFormat="1" ht="15.75"/>
    <row r="818" s="2" customFormat="1" ht="15.75"/>
    <row r="819" s="2" customFormat="1" ht="15.75"/>
    <row r="820" s="2" customFormat="1" ht="15.75"/>
    <row r="821" s="2" customFormat="1" ht="15.75"/>
    <row r="822" s="2" customFormat="1" ht="15.75"/>
    <row r="823" s="2" customFormat="1" ht="15.75"/>
    <row r="824" s="2" customFormat="1" ht="15.75"/>
    <row r="825" s="2" customFormat="1" ht="15.75"/>
    <row r="826" s="2" customFormat="1" ht="15.75"/>
    <row r="827" s="2" customFormat="1" ht="15.75"/>
    <row r="828" s="2" customFormat="1" ht="15.75"/>
    <row r="829" s="2" customFormat="1" ht="15.75"/>
    <row r="830" s="2" customFormat="1" ht="15.75"/>
    <row r="831" s="2" customFormat="1" ht="15.75"/>
    <row r="832" s="2" customFormat="1" ht="15.75"/>
    <row r="833" s="2" customFormat="1" ht="15.75"/>
    <row r="834" s="2" customFormat="1" ht="15.75"/>
    <row r="835" s="2" customFormat="1" ht="15.75"/>
    <row r="836" s="2" customFormat="1" ht="15.75"/>
    <row r="837" s="2" customFormat="1" ht="15.75"/>
    <row r="838" s="2" customFormat="1" ht="15.75"/>
    <row r="839" s="2" customFormat="1" ht="15.75"/>
    <row r="840" s="2" customFormat="1" ht="15.75"/>
    <row r="841" s="2" customFormat="1" ht="15.75"/>
    <row r="842" s="2" customFormat="1" ht="15.75"/>
    <row r="843" s="2" customFormat="1" ht="15.75"/>
    <row r="844" s="2" customFormat="1" ht="15.75"/>
    <row r="845" s="2" customFormat="1" ht="15.75"/>
    <row r="846" s="2" customFormat="1" ht="15.75"/>
    <row r="847" s="2" customFormat="1" ht="15.75"/>
    <row r="848" s="2" customFormat="1" ht="15.75"/>
    <row r="849" s="2" customFormat="1" ht="15.75"/>
    <row r="850" s="2" customFormat="1" ht="15.75"/>
    <row r="851" s="2" customFormat="1" ht="15.75"/>
    <row r="852" s="2" customFormat="1" ht="15.75"/>
    <row r="853" s="2" customFormat="1" ht="15.75"/>
    <row r="854" s="2" customFormat="1" ht="15.75"/>
    <row r="855" s="2" customFormat="1" ht="15.75"/>
    <row r="856" s="2" customFormat="1" ht="15.75"/>
    <row r="857" s="2" customFormat="1" ht="15.75"/>
    <row r="858" s="2" customFormat="1" ht="15.75"/>
    <row r="859" s="2" customFormat="1" ht="15.75"/>
    <row r="860" s="2" customFormat="1" ht="15.75"/>
    <row r="861" s="2" customFormat="1" ht="15.75"/>
    <row r="862" s="2" customFormat="1" ht="15.75"/>
    <row r="863" s="2" customFormat="1" ht="15.75"/>
    <row r="864" s="2" customFormat="1" ht="15.75"/>
    <row r="865" s="2" customFormat="1" ht="15.75"/>
    <row r="866" s="2" customFormat="1" ht="15.75"/>
    <row r="867" s="2" customFormat="1" ht="15.75"/>
    <row r="868" s="2" customFormat="1" ht="15.75"/>
    <row r="869" s="2" customFormat="1" ht="15.75"/>
    <row r="870" s="2" customFormat="1" ht="15.75"/>
    <row r="871" s="2" customFormat="1" ht="15.75"/>
    <row r="872" s="2" customFormat="1" ht="15.75"/>
    <row r="873" s="2" customFormat="1" ht="15.75"/>
    <row r="874" s="2" customFormat="1" ht="15.75"/>
    <row r="875" s="2" customFormat="1" ht="15.75"/>
    <row r="876" s="2" customFormat="1" ht="15.75"/>
    <row r="877" s="2" customFormat="1" ht="15.75"/>
    <row r="878" s="2" customFormat="1" ht="15.75"/>
    <row r="879" s="2" customFormat="1" ht="15.75"/>
    <row r="880" s="2" customFormat="1" ht="15.75"/>
    <row r="881" s="2" customFormat="1" ht="15.75"/>
    <row r="882" s="2" customFormat="1" ht="15.75"/>
    <row r="883" s="2" customFormat="1" ht="15.75"/>
    <row r="884" s="2" customFormat="1" ht="15.75"/>
    <row r="885" s="2" customFormat="1" ht="15.75"/>
    <row r="886" s="2" customFormat="1" ht="15.75"/>
    <row r="887" s="2" customFormat="1" ht="15.75"/>
    <row r="888" s="2" customFormat="1" ht="15.75"/>
    <row r="889" s="2" customFormat="1" ht="15.75"/>
    <row r="890" s="2" customFormat="1" ht="15.75"/>
    <row r="891" s="2" customFormat="1" ht="15.75"/>
    <row r="892" s="2" customFormat="1" ht="15.75"/>
    <row r="893" s="2" customFormat="1" ht="15.75"/>
    <row r="894" s="2" customFormat="1" ht="15.75"/>
    <row r="895" s="2" customFormat="1" ht="15.75"/>
    <row r="896" s="2" customFormat="1" ht="15.75"/>
    <row r="897" s="2" customFormat="1" ht="15.75"/>
    <row r="898" s="2" customFormat="1" ht="15.75"/>
    <row r="899" s="2" customFormat="1" ht="15.75"/>
    <row r="900" s="2" customFormat="1" ht="15.75"/>
    <row r="901" s="2" customFormat="1" ht="15.75"/>
    <row r="902" s="2" customFormat="1" ht="15.75"/>
    <row r="903" s="2" customFormat="1" ht="15.75"/>
    <row r="904" s="2" customFormat="1" ht="15.75"/>
    <row r="905" s="2" customFormat="1" ht="15.75"/>
    <row r="906" s="2" customFormat="1" ht="15.75"/>
    <row r="907" s="2" customFormat="1" ht="15.75"/>
    <row r="908" s="2" customFormat="1" ht="15.75"/>
    <row r="909" s="2" customFormat="1" ht="15.75"/>
    <row r="910" s="2" customFormat="1" ht="15.75"/>
    <row r="911" s="2" customFormat="1" ht="15.75"/>
    <row r="912" s="2" customFormat="1" ht="15.75"/>
    <row r="913" s="2" customFormat="1" ht="15.75"/>
    <row r="914" s="2" customFormat="1" ht="15.75"/>
    <row r="915" s="2" customFormat="1" ht="15.75"/>
    <row r="916" s="2" customFormat="1" ht="15.75"/>
    <row r="917" s="2" customFormat="1" ht="15.75"/>
    <row r="918" s="2" customFormat="1" ht="15.75"/>
    <row r="919" s="2" customFormat="1" ht="15.75"/>
    <row r="920" s="2" customFormat="1" ht="15.75"/>
    <row r="921" s="2" customFormat="1" ht="15.75"/>
    <row r="922" s="2" customFormat="1" ht="15.75"/>
    <row r="923" s="2" customFormat="1" ht="15.75"/>
    <row r="924" s="2" customFormat="1" ht="15.75"/>
    <row r="925" s="2" customFormat="1" ht="15.75"/>
    <row r="926" s="2" customFormat="1" ht="15.75"/>
    <row r="927" s="2" customFormat="1" ht="15.75"/>
    <row r="928" s="2" customFormat="1" ht="15.75"/>
    <row r="929" s="2" customFormat="1" ht="15.75"/>
    <row r="930" s="2" customFormat="1" ht="15.75"/>
    <row r="931" s="2" customFormat="1" ht="15.75"/>
    <row r="932" s="2" customFormat="1" ht="15.75"/>
    <row r="933" s="2" customFormat="1" ht="15.75"/>
    <row r="934" s="2" customFormat="1" ht="15.75"/>
    <row r="935" s="2" customFormat="1" ht="15.75"/>
    <row r="936" s="2" customFormat="1" ht="15.75"/>
    <row r="937" s="2" customFormat="1" ht="15.75"/>
    <row r="938" s="2" customFormat="1" ht="15.75"/>
    <row r="939" s="2" customFormat="1" ht="15.75"/>
    <row r="940" s="2" customFormat="1" ht="15.75"/>
    <row r="941" s="2" customFormat="1" ht="15.75"/>
    <row r="942" s="2" customFormat="1" ht="15.75"/>
    <row r="943" s="2" customFormat="1" ht="15.75"/>
    <row r="944" s="2" customFormat="1" ht="15.75"/>
    <row r="945" s="2" customFormat="1" ht="15.75"/>
    <row r="946" s="2" customFormat="1" ht="15.75"/>
    <row r="947" s="2" customFormat="1" ht="15.75"/>
    <row r="948" s="2" customFormat="1" ht="15.75"/>
    <row r="949" s="2" customFormat="1" ht="15.75"/>
    <row r="950" s="2" customFormat="1" ht="15.75"/>
    <row r="951" s="2" customFormat="1" ht="15.75"/>
    <row r="952" s="2" customFormat="1" ht="15.75"/>
    <row r="953" s="2" customFormat="1" ht="15.75"/>
    <row r="954" s="2" customFormat="1" ht="15.75"/>
    <row r="955" s="2" customFormat="1" ht="15.75"/>
    <row r="956" s="2" customFormat="1" ht="15.75"/>
    <row r="957" s="2" customFormat="1" ht="15.75"/>
    <row r="958" s="2" customFormat="1" ht="15.75"/>
    <row r="959" s="2" customFormat="1" ht="15.75"/>
    <row r="960" s="2" customFormat="1" ht="15.75"/>
    <row r="961" s="2" customFormat="1" ht="15.75"/>
    <row r="962" s="2" customFormat="1" ht="15.75"/>
    <row r="963" s="2" customFormat="1" ht="15.75"/>
    <row r="964" s="2" customFormat="1" ht="15.75"/>
    <row r="965" s="2" customFormat="1" ht="15.75"/>
    <row r="966" s="2" customFormat="1" ht="15.75"/>
    <row r="967" s="2" customFormat="1" ht="15.75"/>
    <row r="968" s="2" customFormat="1" ht="15.75"/>
    <row r="969" s="2" customFormat="1" ht="15.75"/>
    <row r="970" s="2" customFormat="1" ht="15.75"/>
    <row r="971" s="2" customFormat="1" ht="15.75"/>
    <row r="972" s="2" customFormat="1" ht="15.75"/>
    <row r="973" s="2" customFormat="1" ht="15.75"/>
    <row r="974" s="2" customFormat="1" ht="15.75"/>
    <row r="975" s="2" customFormat="1" ht="15.75"/>
    <row r="976" s="2" customFormat="1" ht="15.75"/>
    <row r="977" s="2" customFormat="1" ht="15.75"/>
    <row r="978" s="2" customFormat="1" ht="15.75"/>
    <row r="979" s="2" customFormat="1" ht="15.75"/>
    <row r="980" s="2" customFormat="1" ht="15.75"/>
    <row r="981" s="2" customFormat="1" ht="15.75"/>
    <row r="982" s="2" customFormat="1" ht="15.75"/>
    <row r="983" s="2" customFormat="1" ht="15.75"/>
    <row r="984" s="2" customFormat="1" ht="15.75"/>
    <row r="985" s="2" customFormat="1" ht="15.75"/>
    <row r="986" s="2" customFormat="1" ht="15.75"/>
    <row r="987" s="2" customFormat="1" ht="15.75"/>
    <row r="988" s="2" customFormat="1" ht="15.75"/>
    <row r="989" s="2" customFormat="1" ht="15.75"/>
    <row r="990" s="2" customFormat="1" ht="15.75"/>
    <row r="991" s="2" customFormat="1" ht="15.75"/>
    <row r="992" s="2" customFormat="1" ht="15.75"/>
    <row r="993" s="2" customFormat="1" ht="15.75"/>
    <row r="994" s="2" customFormat="1" ht="15.75"/>
    <row r="995" s="2" customFormat="1" ht="15.75"/>
    <row r="996" s="2" customFormat="1" ht="15.75"/>
    <row r="997" s="2" customFormat="1" ht="15.75"/>
    <row r="998" s="2" customFormat="1" ht="15.75"/>
    <row r="999" s="2" customFormat="1" ht="15.75"/>
    <row r="1000" s="2" customFormat="1" ht="15.75"/>
    <row r="1001" s="2" customFormat="1" ht="15.75"/>
    <row r="1002" s="2" customFormat="1" ht="15.75"/>
    <row r="1003" s="2" customFormat="1" ht="15.75"/>
    <row r="1004" s="2" customFormat="1" ht="15.75"/>
    <row r="1005" s="2" customFormat="1" ht="15.75"/>
    <row r="1006" s="2" customFormat="1" ht="15.75"/>
    <row r="1007" s="2" customFormat="1" ht="15.75"/>
    <row r="1008" s="2" customFormat="1" ht="15.75"/>
    <row r="1009" s="2" customFormat="1" ht="15.75"/>
    <row r="1010" s="2" customFormat="1" ht="15.75"/>
    <row r="1011" s="2" customFormat="1" ht="15.75"/>
    <row r="1012" s="2" customFormat="1" ht="15.75"/>
    <row r="1013" s="2" customFormat="1" ht="15.75"/>
    <row r="1014" s="2" customFormat="1" ht="15.75"/>
    <row r="1015" s="2" customFormat="1" ht="15.75"/>
    <row r="1016" s="2" customFormat="1" ht="15.75"/>
    <row r="1017" s="2" customFormat="1" ht="15.75"/>
    <row r="1018" s="2" customFormat="1" ht="15.75"/>
    <row r="1019" s="2" customFormat="1" ht="15.75"/>
    <row r="1020" s="2" customFormat="1" ht="15.75"/>
    <row r="1021" s="2" customFormat="1" ht="15.75"/>
    <row r="1022" s="2" customFormat="1" ht="15.75"/>
    <row r="1023" s="2" customFormat="1" ht="15.75"/>
    <row r="1024" s="2" customFormat="1" ht="15.75"/>
    <row r="1025" s="2" customFormat="1" ht="15.75"/>
    <row r="1026" s="2" customFormat="1" ht="15.75"/>
    <row r="1027" s="2" customFormat="1" ht="15.75"/>
    <row r="1028" s="2" customFormat="1" ht="15.75"/>
    <row r="1029" s="2" customFormat="1" ht="15.75"/>
    <row r="1030" s="2" customFormat="1" ht="15.75"/>
    <row r="1031" s="2" customFormat="1" ht="15.75"/>
    <row r="1032" s="2" customFormat="1" ht="15.75"/>
    <row r="1033" s="2" customFormat="1" ht="15.75"/>
    <row r="1034" s="2" customFormat="1" ht="15.75"/>
    <row r="1035" s="2" customFormat="1" ht="15.75"/>
    <row r="1036" s="2" customFormat="1" ht="15.75"/>
    <row r="1037" s="2" customFormat="1" ht="15.75"/>
    <row r="1038" s="2" customFormat="1" ht="15.75"/>
    <row r="1039" s="2" customFormat="1" ht="15.75"/>
    <row r="1040" s="2" customFormat="1" ht="15.75"/>
    <row r="1041" s="2" customFormat="1" ht="15.75"/>
    <row r="1042" s="2" customFormat="1" ht="15.75"/>
    <row r="1043" s="2" customFormat="1" ht="15.75"/>
    <row r="1044" s="2" customFormat="1" ht="15.75"/>
    <row r="1045" s="2" customFormat="1" ht="15.75"/>
    <row r="1046" s="2" customFormat="1" ht="15.75"/>
    <row r="1047" s="2" customFormat="1" ht="15.75"/>
    <row r="1048" s="2" customFormat="1" ht="15.75"/>
    <row r="1049" s="2" customFormat="1" ht="15.75"/>
    <row r="1050" s="2" customFormat="1" ht="15.75"/>
    <row r="1051" s="2" customFormat="1" ht="15.75"/>
    <row r="1052" s="2" customFormat="1" ht="15.75"/>
    <row r="1053" s="2" customFormat="1" ht="15.75"/>
    <row r="1054" s="2" customFormat="1" ht="15.75"/>
    <row r="1055" s="2" customFormat="1" ht="15.75"/>
    <row r="1056" s="2" customFormat="1" ht="15.75"/>
    <row r="1057" s="2" customFormat="1" ht="15.75"/>
    <row r="1058" s="2" customFormat="1" ht="15.75"/>
    <row r="1059" s="2" customFormat="1" ht="15.75"/>
    <row r="1060" s="2" customFormat="1" ht="15.75"/>
    <row r="1061" s="2" customFormat="1" ht="15.75"/>
    <row r="1062" s="2" customFormat="1" ht="15.75"/>
    <row r="1063" s="2" customFormat="1" ht="15.75"/>
    <row r="1064" s="2" customFormat="1" ht="15.75"/>
    <row r="1065" s="2" customFormat="1" ht="15.75"/>
    <row r="1066" s="2" customFormat="1" ht="15.75"/>
    <row r="1067" s="2" customFormat="1" ht="15.75"/>
    <row r="1068" s="2" customFormat="1" ht="15.75"/>
    <row r="1069" s="2" customFormat="1" ht="15.75"/>
    <row r="1070" s="2" customFormat="1" ht="15.75"/>
    <row r="1071" s="2" customFormat="1" ht="15.75"/>
    <row r="1072" s="2" customFormat="1" ht="15.75"/>
    <row r="1073" s="2" customFormat="1" ht="15.75"/>
    <row r="1074" s="2" customFormat="1" ht="15.75"/>
    <row r="1075" s="2" customFormat="1" ht="15.75"/>
    <row r="1076" s="2" customFormat="1" ht="15.75"/>
    <row r="1077" s="2" customFormat="1" ht="15.75"/>
    <row r="1078" s="2" customFormat="1" ht="15.75"/>
    <row r="1079" s="2" customFormat="1" ht="15.75"/>
    <row r="1080" s="2" customFormat="1" ht="15.75"/>
    <row r="1081" s="2" customFormat="1" ht="15.75"/>
    <row r="1082" s="2" customFormat="1" ht="15.75"/>
    <row r="1083" s="2" customFormat="1" ht="15.75"/>
    <row r="1084" s="2" customFormat="1" ht="15.75"/>
    <row r="1085" s="2" customFormat="1" ht="15.75"/>
    <row r="1086" s="2" customFormat="1" ht="15.75"/>
    <row r="1087" s="2" customFormat="1" ht="15.75"/>
    <row r="1088" s="2" customFormat="1" ht="15.75"/>
    <row r="1089" s="2" customFormat="1" ht="15.75"/>
    <row r="1090" s="2" customFormat="1" ht="15.75"/>
    <row r="1091" s="2" customFormat="1" ht="15.75"/>
    <row r="1092" s="2" customFormat="1" ht="15.75"/>
    <row r="1093" s="2" customFormat="1" ht="15.75"/>
    <row r="1094" s="2" customFormat="1" ht="15.75"/>
    <row r="1095" s="2" customFormat="1" ht="15.75"/>
    <row r="1096" s="2" customFormat="1" ht="15.75"/>
    <row r="1097" s="2" customFormat="1" ht="15.75"/>
    <row r="1098" s="2" customFormat="1" ht="15.75"/>
    <row r="1099" s="2" customFormat="1" ht="15.75"/>
    <row r="1100" s="2" customFormat="1" ht="15.75"/>
    <row r="1101" s="2" customFormat="1" ht="15.75"/>
    <row r="1102" s="2" customFormat="1" ht="15.75"/>
    <row r="1103" s="2" customFormat="1" ht="15.75"/>
    <row r="1104" s="2" customFormat="1" ht="15.75"/>
    <row r="1105" s="2" customFormat="1" ht="15.75"/>
    <row r="1106" s="2" customFormat="1" ht="15.75"/>
    <row r="1107" s="2" customFormat="1" ht="15.75"/>
    <row r="1108" s="2" customFormat="1" ht="15.75"/>
    <row r="1109" s="2" customFormat="1" ht="15.75"/>
    <row r="1110" s="2" customFormat="1" ht="15.75"/>
    <row r="1111" s="2" customFormat="1" ht="15.75"/>
    <row r="1112" s="2" customFormat="1" ht="15.75"/>
    <row r="1113" s="2" customFormat="1" ht="15.75"/>
    <row r="1114" s="2" customFormat="1" ht="15.75"/>
    <row r="1115" s="2" customFormat="1" ht="15.75"/>
    <row r="1116" s="2" customFormat="1" ht="15.75"/>
    <row r="1117" s="2" customFormat="1" ht="15.75"/>
    <row r="1118" s="2" customFormat="1" ht="15.75"/>
    <row r="1119" s="2" customFormat="1" ht="15.75"/>
    <row r="1120" s="2" customFormat="1" ht="15.75"/>
    <row r="1121" s="2" customFormat="1" ht="15.75"/>
    <row r="1122" s="2" customFormat="1" ht="15.75"/>
    <row r="1123" s="2" customFormat="1" ht="15.75"/>
    <row r="1124" s="2" customFormat="1" ht="15.75"/>
    <row r="1125" s="2" customFormat="1" ht="15.75"/>
    <row r="1126" s="2" customFormat="1" ht="15.75"/>
    <row r="1127" s="2" customFormat="1" ht="15.75"/>
    <row r="1128" s="2" customFormat="1" ht="15.75"/>
    <row r="1129" s="2" customFormat="1" ht="15.75"/>
    <row r="1130" s="2" customFormat="1" ht="15.75"/>
    <row r="1131" s="2" customFormat="1" ht="15.75"/>
    <row r="1132" s="2" customFormat="1" ht="15.75"/>
    <row r="1133" s="2" customFormat="1" ht="15.75"/>
    <row r="1134" s="2" customFormat="1" ht="15.75"/>
    <row r="1135" s="2" customFormat="1" ht="15.75"/>
    <row r="1136" s="2" customFormat="1" ht="15.75"/>
    <row r="1137" s="2" customFormat="1" ht="15.75"/>
    <row r="1138" s="2" customFormat="1" ht="15.75"/>
    <row r="1139" s="2" customFormat="1" ht="15.75"/>
    <row r="1140" s="2" customFormat="1" ht="15.75"/>
    <row r="1141" s="2" customFormat="1" ht="15.75"/>
    <row r="1142" s="2" customFormat="1" ht="15.75"/>
    <row r="1143" s="2" customFormat="1" ht="15.75"/>
    <row r="1144" s="2" customFormat="1" ht="15.75"/>
    <row r="1145" s="2" customFormat="1" ht="15.75"/>
    <row r="1146" s="2" customFormat="1" ht="15.75"/>
    <row r="1147" s="2" customFormat="1" ht="15.75"/>
    <row r="1148" s="2" customFormat="1" ht="15.75"/>
    <row r="1149" s="2" customFormat="1" ht="15.75"/>
    <row r="1150" s="2" customFormat="1" ht="15.75"/>
    <row r="1151" s="2" customFormat="1" ht="15.75"/>
    <row r="1152" s="2" customFormat="1" ht="15.75"/>
    <row r="1153" s="2" customFormat="1" ht="15.75"/>
    <row r="1154" s="2" customFormat="1" ht="15.75"/>
    <row r="1155" s="2" customFormat="1" ht="15.75"/>
    <row r="1156" s="2" customFormat="1" ht="15.75"/>
    <row r="1157" s="2" customFormat="1" ht="15.75"/>
    <row r="1158" s="2" customFormat="1" ht="15.75"/>
    <row r="1159" s="2" customFormat="1" ht="15.75"/>
    <row r="1160" s="2" customFormat="1" ht="15.75"/>
    <row r="1161" s="2" customFormat="1" ht="15.75"/>
    <row r="1162" s="2" customFormat="1" ht="15.75"/>
    <row r="1163" s="2" customFormat="1" ht="15.75"/>
    <row r="1164" s="2" customFormat="1" ht="15.75"/>
    <row r="1165" s="2" customFormat="1" ht="15.75"/>
    <row r="1166" s="2" customFormat="1" ht="15.75"/>
    <row r="1167" s="2" customFormat="1" ht="15.75"/>
    <row r="1168" s="2" customFormat="1" ht="15.75"/>
    <row r="1169" s="2" customFormat="1" ht="15.75"/>
    <row r="1170" s="2" customFormat="1" ht="15.75"/>
    <row r="1171" s="2" customFormat="1" ht="15.75"/>
    <row r="1172" s="2" customFormat="1" ht="15.75"/>
    <row r="1173" s="2" customFormat="1" ht="15.75"/>
    <row r="1174" s="2" customFormat="1" ht="15.75"/>
    <row r="1175" s="2" customFormat="1" ht="15.75"/>
    <row r="1176" s="2" customFormat="1" ht="15.75"/>
    <row r="1177" s="2" customFormat="1" ht="15.75"/>
    <row r="1178" s="2" customFormat="1" ht="15.75"/>
    <row r="1179" s="2" customFormat="1" ht="15.75"/>
    <row r="1180" s="2" customFormat="1" ht="15.75"/>
    <row r="1181" s="2" customFormat="1" ht="15.75"/>
    <row r="1182" s="2" customFormat="1" ht="15.75"/>
    <row r="1183" s="2" customFormat="1" ht="15.75"/>
    <row r="1184" s="2" customFormat="1" ht="15.75"/>
    <row r="1185" s="2" customFormat="1" ht="15.75"/>
    <row r="1186" s="2" customFormat="1" ht="15.75"/>
    <row r="1187" s="2" customFormat="1" ht="15.75"/>
    <row r="1188" s="2" customFormat="1" ht="15.75"/>
    <row r="1189" s="2" customFormat="1" ht="15.75"/>
    <row r="1190" s="2" customFormat="1" ht="15.75"/>
    <row r="1191" s="2" customFormat="1" ht="15.75"/>
    <row r="1192" s="2" customFormat="1" ht="15.75"/>
    <row r="1193" s="2" customFormat="1" ht="15.75"/>
    <row r="1194" s="2" customFormat="1" ht="15.75"/>
    <row r="1195" s="2" customFormat="1" ht="15.75"/>
    <row r="1196" s="2" customFormat="1" ht="15.75"/>
    <row r="1197" s="2" customFormat="1" ht="15.75"/>
    <row r="1198" s="2" customFormat="1" ht="15.75"/>
    <row r="1199" s="2" customFormat="1" ht="15.75"/>
    <row r="1200" s="2" customFormat="1" ht="15.75"/>
    <row r="1201" s="2" customFormat="1" ht="15.75"/>
    <row r="1202" s="2" customFormat="1" ht="15.75"/>
    <row r="1203" s="2" customFormat="1" ht="15.75"/>
    <row r="1204" s="2" customFormat="1" ht="15.75"/>
    <row r="1205" s="2" customFormat="1" ht="15.75"/>
    <row r="1206" s="2" customFormat="1" ht="15.75"/>
    <row r="1207" s="2" customFormat="1" ht="15.75"/>
    <row r="1208" s="2" customFormat="1" ht="15.75"/>
    <row r="1209" s="2" customFormat="1" ht="15.75"/>
    <row r="1210" s="2" customFormat="1" ht="15.75"/>
    <row r="1211" s="2" customFormat="1" ht="15.75"/>
    <row r="1212" s="2" customFormat="1" ht="15.75"/>
    <row r="1213" s="2" customFormat="1" ht="15.75"/>
    <row r="1214" s="2" customFormat="1" ht="15.75"/>
    <row r="1215" s="2" customFormat="1" ht="15.75"/>
    <row r="1216" s="2" customFormat="1" ht="15.75"/>
    <row r="1217" s="2" customFormat="1" ht="15.75"/>
    <row r="1218" s="2" customFormat="1" ht="15.75"/>
    <row r="1219" s="2" customFormat="1" ht="15.75"/>
    <row r="1220" s="2" customFormat="1" ht="15.75"/>
    <row r="1221" s="2" customFormat="1" ht="15.75"/>
    <row r="1222" s="2" customFormat="1" ht="15.75"/>
    <row r="1223" s="2" customFormat="1" ht="15.75"/>
    <row r="1224" s="2" customFormat="1" ht="15.75"/>
    <row r="1225" s="2" customFormat="1" ht="15.75"/>
    <row r="1226" s="2" customFormat="1" ht="15.75"/>
    <row r="1227" s="2" customFormat="1" ht="15.75"/>
    <row r="1228" s="2" customFormat="1" ht="15.75"/>
    <row r="1229" s="2" customFormat="1" ht="15.75"/>
    <row r="1230" s="2" customFormat="1" ht="15.75"/>
    <row r="1231" s="2" customFormat="1" ht="15.75"/>
    <row r="1232" s="2" customFormat="1" ht="15.75"/>
    <row r="1233" s="2" customFormat="1" ht="15.75"/>
    <row r="1234" s="2" customFormat="1" ht="15.75"/>
    <row r="1235" s="2" customFormat="1" ht="15.75"/>
    <row r="1236" s="2" customFormat="1" ht="15.75"/>
    <row r="1237" s="2" customFormat="1" ht="15.75"/>
    <row r="1238" s="2" customFormat="1" ht="15.75"/>
    <row r="1239" s="2" customFormat="1" ht="15.75"/>
    <row r="1240" s="2" customFormat="1" ht="15.75"/>
    <row r="1241" s="2" customFormat="1" ht="15.75"/>
    <row r="1242" s="2" customFormat="1" ht="15.75"/>
    <row r="1243" s="2" customFormat="1" ht="15.75"/>
    <row r="1244" s="2" customFormat="1" ht="15.75"/>
    <row r="1245" s="2" customFormat="1" ht="15.75"/>
    <row r="1246" s="2" customFormat="1" ht="15.75"/>
    <row r="1247" s="2" customFormat="1" ht="15.75"/>
    <row r="1248" s="2" customFormat="1" ht="15.75"/>
    <row r="1249" s="2" customFormat="1" ht="15.75"/>
    <row r="1250" s="2" customFormat="1" ht="15.75"/>
    <row r="1251" s="2" customFormat="1" ht="15.75"/>
    <row r="1252" s="2" customFormat="1" ht="15.75"/>
    <row r="1253" s="2" customFormat="1" ht="15.75"/>
    <row r="1254" s="2" customFormat="1" ht="15.75"/>
    <row r="1255" s="2" customFormat="1" ht="15.75"/>
    <row r="1256" s="2" customFormat="1" ht="15.75"/>
    <row r="1257" s="2" customFormat="1" ht="15.75"/>
    <row r="1258" s="2" customFormat="1" ht="15.75"/>
    <row r="1259" s="2" customFormat="1" ht="15.75"/>
    <row r="1260" s="2" customFormat="1" ht="15.75"/>
    <row r="1261" s="2" customFormat="1" ht="15.75"/>
    <row r="1262" s="2" customFormat="1" ht="15.75"/>
    <row r="1263" s="2" customFormat="1" ht="15.75"/>
    <row r="1264" s="2" customFormat="1" ht="15.75"/>
    <row r="1265" s="2" customFormat="1" ht="15.75"/>
    <row r="1266" s="2" customFormat="1" ht="15.75"/>
    <row r="1267" s="2" customFormat="1" ht="15.75"/>
    <row r="1268" s="2" customFormat="1" ht="15.75"/>
    <row r="1269" s="2" customFormat="1" ht="15.75"/>
    <row r="1270" s="2" customFormat="1" ht="15.75"/>
    <row r="1271" s="2" customFormat="1" ht="15.75"/>
    <row r="1272" s="2" customFormat="1" ht="15.75"/>
    <row r="1273" s="2" customFormat="1" ht="15.75"/>
    <row r="1274" s="2" customFormat="1" ht="15.75"/>
    <row r="1275" s="2" customFormat="1" ht="15.75"/>
    <row r="1276" s="2" customFormat="1" ht="15.75"/>
    <row r="1277" s="2" customFormat="1" ht="15.75"/>
    <row r="1278" s="2" customFormat="1" ht="15.75"/>
    <row r="1279" s="2" customFormat="1" ht="15.75"/>
    <row r="1280" s="2" customFormat="1" ht="15.75"/>
    <row r="1281" s="2" customFormat="1" ht="15.75"/>
    <row r="1282" s="2" customFormat="1" ht="15.75"/>
    <row r="1283" s="2" customFormat="1" ht="15.75"/>
    <row r="1284" s="2" customFormat="1" ht="15.75"/>
    <row r="1285" s="2" customFormat="1" ht="15.75"/>
    <row r="1286" s="2" customFormat="1" ht="15.75"/>
    <row r="1287" s="2" customFormat="1" ht="15.75"/>
    <row r="1288" s="2" customFormat="1" ht="15.75"/>
    <row r="1289" s="2" customFormat="1" ht="15.75"/>
    <row r="1290" s="2" customFormat="1" ht="15.75"/>
    <row r="1291" s="2" customFormat="1" ht="15.75"/>
    <row r="1292" s="2" customFormat="1" ht="15.75"/>
    <row r="1293" s="2" customFormat="1" ht="15.75"/>
    <row r="1294" s="2" customFormat="1" ht="15.75"/>
    <row r="1295" s="2" customFormat="1" ht="15.75"/>
    <row r="1296" s="2" customFormat="1" ht="15.75"/>
    <row r="1297" s="2" customFormat="1" ht="15.75"/>
    <row r="1298" s="2" customFormat="1" ht="15.75"/>
    <row r="1299" s="2" customFormat="1" ht="15.75"/>
    <row r="1300" s="2" customFormat="1" ht="15.75"/>
    <row r="1301" s="2" customFormat="1" ht="15.75"/>
    <row r="1302" s="2" customFormat="1" ht="15.75"/>
    <row r="1303" s="2" customFormat="1" ht="15.75"/>
    <row r="1304" s="2" customFormat="1" ht="15.75"/>
    <row r="1305" s="2" customFormat="1" ht="15.75"/>
    <row r="1306" s="2" customFormat="1" ht="15.75"/>
    <row r="1307" s="2" customFormat="1" ht="15.75"/>
    <row r="1308" s="2" customFormat="1" ht="15.75"/>
    <row r="1309" s="2" customFormat="1" ht="15.75"/>
    <row r="1310" s="2" customFormat="1" ht="15.75"/>
    <row r="1311" s="2" customFormat="1" ht="15.75"/>
    <row r="1312" s="2" customFormat="1" ht="15.75"/>
    <row r="1313" s="2" customFormat="1" ht="15.75"/>
    <row r="1314" s="2" customFormat="1" ht="15.75"/>
    <row r="1315" s="2" customFormat="1" ht="15.75"/>
    <row r="1316" s="2" customFormat="1" ht="15.75"/>
    <row r="1317" s="2" customFormat="1" ht="15.75"/>
    <row r="1318" s="2" customFormat="1" ht="15.75"/>
    <row r="1319" s="2" customFormat="1" ht="15.75"/>
    <row r="1320" s="2" customFormat="1" ht="15.75"/>
    <row r="1321" s="2" customFormat="1" ht="15.75"/>
    <row r="1322" s="2" customFormat="1" ht="15.75"/>
    <row r="1323" s="2" customFormat="1" ht="15.75"/>
    <row r="1324" s="2" customFormat="1" ht="15.75"/>
    <row r="1325" s="2" customFormat="1" ht="15.75"/>
    <row r="1326" s="2" customFormat="1" ht="15.75"/>
    <row r="1327" s="2" customFormat="1" ht="15.75"/>
    <row r="1328" s="2" customFormat="1" ht="15.75"/>
    <row r="1329" s="2" customFormat="1" ht="15.75"/>
    <row r="1330" s="2" customFormat="1" ht="15.75"/>
    <row r="1331" s="2" customFormat="1" ht="15.75"/>
    <row r="1332" s="2" customFormat="1" ht="15.75"/>
    <row r="1333" s="2" customFormat="1" ht="15.75"/>
    <row r="1334" s="2" customFormat="1" ht="15.75"/>
    <row r="1335" s="2" customFormat="1" ht="15.75"/>
    <row r="1336" s="2" customFormat="1" ht="15.75"/>
    <row r="1337" s="2" customFormat="1" ht="15.75"/>
    <row r="1338" s="2" customFormat="1" ht="15.75"/>
    <row r="1339" s="2" customFormat="1" ht="15.75"/>
    <row r="1340" s="2" customFormat="1" ht="15.75"/>
    <row r="1341" s="2" customFormat="1" ht="15.75"/>
    <row r="1342" s="2" customFormat="1" ht="15.75"/>
    <row r="1343" s="2" customFormat="1" ht="15.75"/>
    <row r="1344" s="2" customFormat="1" ht="15.75"/>
    <row r="1345" s="2" customFormat="1" ht="15.75"/>
    <row r="1346" s="2" customFormat="1" ht="15.75"/>
    <row r="1347" s="2" customFormat="1" ht="15.75"/>
    <row r="1348" s="2" customFormat="1" ht="15.75"/>
    <row r="1349" s="2" customFormat="1" ht="15.75"/>
    <row r="1350" s="2" customFormat="1" ht="15.75"/>
    <row r="1351" s="2" customFormat="1" ht="15.75"/>
    <row r="1352" s="2" customFormat="1" ht="15.75"/>
    <row r="1353" s="2" customFormat="1" ht="15.75"/>
    <row r="1354" s="2" customFormat="1" ht="15.75"/>
    <row r="1355" s="2" customFormat="1" ht="15.75"/>
    <row r="1356" s="2" customFormat="1" ht="15.75"/>
    <row r="1357" s="2" customFormat="1" ht="15.75"/>
    <row r="1358" s="2" customFormat="1" ht="15.75"/>
    <row r="1359" s="2" customFormat="1" ht="15.75"/>
    <row r="1360" s="2" customFormat="1" ht="15.75"/>
    <row r="1361" s="2" customFormat="1" ht="15.75"/>
    <row r="1362" s="2" customFormat="1" ht="15.75"/>
    <row r="1363" s="2" customFormat="1" ht="15.75"/>
    <row r="1364" s="2" customFormat="1" ht="15.75"/>
    <row r="1365" s="2" customFormat="1" ht="15.75"/>
    <row r="1366" s="2" customFormat="1" ht="15.75"/>
    <row r="1367" s="2" customFormat="1" ht="15.75"/>
    <row r="1368" s="2" customFormat="1" ht="15.75"/>
    <row r="1369" s="2" customFormat="1" ht="15.75"/>
    <row r="1370" s="2" customFormat="1" ht="15.75"/>
    <row r="1371" s="2" customFormat="1" ht="15.75"/>
    <row r="1372" s="2" customFormat="1" ht="15.75"/>
    <row r="1373" s="2" customFormat="1" ht="15.75"/>
    <row r="1374" s="2" customFormat="1" ht="15.75"/>
    <row r="1375" s="2" customFormat="1" ht="15.75"/>
    <row r="1376" s="2" customFormat="1" ht="15.75"/>
    <row r="1377" s="2" customFormat="1" ht="15.75"/>
    <row r="1378" s="2" customFormat="1" ht="15.75"/>
    <row r="1379" s="2" customFormat="1" ht="15.75"/>
    <row r="1380" s="2" customFormat="1" ht="15.75"/>
    <row r="1381" s="2" customFormat="1" ht="15.75"/>
    <row r="1382" s="2" customFormat="1" ht="15.75"/>
    <row r="1383" s="2" customFormat="1" ht="15.75"/>
    <row r="1384" s="2" customFormat="1" ht="15.75"/>
    <row r="1385" s="2" customFormat="1" ht="15.75"/>
    <row r="1386" s="2" customFormat="1" ht="15.75"/>
    <row r="1387" s="2" customFormat="1" ht="15.75"/>
    <row r="1388" s="2" customFormat="1" ht="15.75"/>
    <row r="1389" s="2" customFormat="1" ht="15.75"/>
    <row r="1390" s="2" customFormat="1" ht="15.75"/>
    <row r="1391" s="2" customFormat="1" ht="15.75"/>
    <row r="1392" s="2" customFormat="1" ht="15.75"/>
    <row r="1393" s="2" customFormat="1" ht="15.75"/>
    <row r="1394" s="2" customFormat="1" ht="15.75"/>
    <row r="1395" s="2" customFormat="1" ht="15.75"/>
    <row r="1396" s="2" customFormat="1" ht="15.75"/>
    <row r="1397" s="2" customFormat="1" ht="15.75"/>
    <row r="1398" s="2" customFormat="1" ht="15.75"/>
    <row r="1399" s="2" customFormat="1" ht="15.75"/>
    <row r="1400" s="2" customFormat="1" ht="15.75"/>
    <row r="1401" s="2" customFormat="1" ht="15.75"/>
    <row r="1402" s="2" customFormat="1" ht="15.75"/>
    <row r="1403" s="2" customFormat="1" ht="15.75"/>
    <row r="1404" s="2" customFormat="1" ht="15.75"/>
    <row r="1405" s="2" customFormat="1" ht="15.75"/>
    <row r="1406" s="2" customFormat="1" ht="15.75"/>
    <row r="1407" s="2" customFormat="1" ht="15.75"/>
    <row r="1408" s="2" customFormat="1" ht="15.75"/>
    <row r="1409" s="2" customFormat="1" ht="15.75"/>
    <row r="1410" s="2" customFormat="1" ht="15.75"/>
    <row r="1411" s="2" customFormat="1" ht="15.75"/>
    <row r="1412" s="2" customFormat="1" ht="15.75"/>
    <row r="1413" s="2" customFormat="1" ht="15.75"/>
    <row r="1414" s="2" customFormat="1" ht="15.75"/>
    <row r="1415" s="2" customFormat="1" ht="15.75"/>
    <row r="1416" s="2" customFormat="1" ht="15.75"/>
    <row r="1417" s="2" customFormat="1" ht="15.75"/>
    <row r="1418" s="2" customFormat="1" ht="15.75"/>
    <row r="1419" s="2" customFormat="1" ht="15.75"/>
    <row r="1420" s="2" customFormat="1" ht="15.75"/>
    <row r="1421" s="2" customFormat="1" ht="15.75"/>
    <row r="1422" s="2" customFormat="1" ht="15.75"/>
    <row r="1423" s="2" customFormat="1" ht="15.75"/>
    <row r="1424" s="2" customFormat="1" ht="15.75"/>
    <row r="1425" s="2" customFormat="1" ht="15.75"/>
    <row r="1426" s="2" customFormat="1" ht="15.75"/>
    <row r="1427" s="2" customFormat="1" ht="15.75"/>
    <row r="1428" s="2" customFormat="1" ht="15.75"/>
    <row r="1429" s="2" customFormat="1" ht="15.75"/>
    <row r="1430" s="2" customFormat="1" ht="15.75"/>
    <row r="1431" s="2" customFormat="1" ht="15.75"/>
    <row r="1432" s="2" customFormat="1" ht="15.75"/>
    <row r="1433" s="2" customFormat="1" ht="15.75"/>
    <row r="1434" s="2" customFormat="1" ht="15.75"/>
    <row r="1435" s="2" customFormat="1" ht="15.75"/>
    <row r="1436" s="2" customFormat="1" ht="15.75"/>
    <row r="1437" s="2" customFormat="1" ht="15.75"/>
    <row r="1438" s="2" customFormat="1" ht="15.75"/>
    <row r="1439" s="2" customFormat="1" ht="15.75"/>
    <row r="1440" s="2" customFormat="1" ht="15.75"/>
    <row r="1441" s="2" customFormat="1" ht="15.75"/>
    <row r="1442" s="2" customFormat="1" ht="15.75"/>
    <row r="1443" s="2" customFormat="1" ht="15.75"/>
    <row r="1444" s="2" customFormat="1" ht="15.75"/>
    <row r="1445" s="2" customFormat="1" ht="15.75"/>
    <row r="1446" s="2" customFormat="1" ht="15.75"/>
    <row r="1447" s="2" customFormat="1" ht="15.75"/>
    <row r="1448" s="2" customFormat="1" ht="15.75"/>
    <row r="1449" s="2" customFormat="1" ht="15.75"/>
    <row r="1450" s="2" customFormat="1" ht="15.75"/>
    <row r="1451" s="2" customFormat="1" ht="15.75"/>
    <row r="1452" s="2" customFormat="1" ht="15.75"/>
    <row r="1453" s="2" customFormat="1" ht="15.75"/>
    <row r="1454" s="2" customFormat="1" ht="15.75"/>
    <row r="1455" s="2" customFormat="1" ht="15.75"/>
    <row r="1456" s="2" customFormat="1" ht="15.75"/>
    <row r="1457" s="2" customFormat="1" ht="15.75"/>
    <row r="1458" s="2" customFormat="1" ht="15.75"/>
    <row r="1459" s="2" customFormat="1" ht="15.75"/>
    <row r="1460" s="2" customFormat="1" ht="15.75"/>
    <row r="1461" s="2" customFormat="1" ht="15.75"/>
    <row r="1462" s="2" customFormat="1" ht="15.75"/>
    <row r="1463" s="2" customFormat="1" ht="15.75"/>
    <row r="1464" s="2" customFormat="1" ht="15.75"/>
    <row r="1465" s="2" customFormat="1" ht="15.75"/>
    <row r="1466" s="2" customFormat="1" ht="15.75"/>
    <row r="1467" s="2" customFormat="1" ht="15.75"/>
    <row r="1468" s="2" customFormat="1" ht="15.75"/>
    <row r="1469" s="2" customFormat="1" ht="15.75"/>
    <row r="1470" s="2" customFormat="1" ht="15.75"/>
    <row r="1471" s="2" customFormat="1" ht="15.75"/>
    <row r="1472" s="2" customFormat="1" ht="15.75"/>
    <row r="1473" s="2" customFormat="1" ht="15.75"/>
    <row r="1474" s="2" customFormat="1" ht="15.75"/>
    <row r="1475" s="2" customFormat="1" ht="15.75"/>
    <row r="1476" s="2" customFormat="1" ht="15.75"/>
    <row r="1477" s="2" customFormat="1" ht="15.75"/>
    <row r="1478" s="2" customFormat="1" ht="15.75"/>
    <row r="1479" s="2" customFormat="1" ht="15.75"/>
    <row r="1480" s="2" customFormat="1" ht="15.75"/>
    <row r="1481" s="2" customFormat="1" ht="15.75"/>
    <row r="1482" s="2" customFormat="1" ht="15.75"/>
    <row r="1483" s="2" customFormat="1" ht="15.75"/>
    <row r="1484" s="2" customFormat="1" ht="15.75"/>
    <row r="1485" s="2" customFormat="1" ht="15.75"/>
    <row r="1486" s="2" customFormat="1" ht="15.75"/>
    <row r="1487" s="2" customFormat="1" ht="15.75"/>
    <row r="1488" s="2" customFormat="1" ht="15.75"/>
    <row r="1489" s="2" customFormat="1" ht="15.75"/>
    <row r="1490" s="2" customFormat="1" ht="15.75"/>
    <row r="1491" s="2" customFormat="1" ht="15.75"/>
    <row r="1492" s="2" customFormat="1" ht="15.75"/>
    <row r="1493" s="2" customFormat="1" ht="15.75"/>
    <row r="1494" s="2" customFormat="1" ht="15.75"/>
    <row r="1495" s="2" customFormat="1" ht="15.75"/>
    <row r="1496" s="2" customFormat="1" ht="15.75"/>
    <row r="1497" s="2" customFormat="1" ht="15.75"/>
    <row r="1498" s="2" customFormat="1" ht="15.75"/>
    <row r="1499" s="2" customFormat="1" ht="15.75"/>
    <row r="1500" s="2" customFormat="1" ht="15.75"/>
    <row r="1501" s="2" customFormat="1" ht="15.75"/>
    <row r="1502" s="2" customFormat="1" ht="15.75"/>
    <row r="1503" s="2" customFormat="1" ht="15.75"/>
    <row r="1504" s="2" customFormat="1" ht="15.75"/>
    <row r="1505" s="2" customFormat="1" ht="15.75"/>
    <row r="1506" s="2" customFormat="1" ht="15.75"/>
    <row r="1507" s="2" customFormat="1" ht="15.75"/>
    <row r="1508" s="2" customFormat="1" ht="15.75"/>
    <row r="1509" s="2" customFormat="1" ht="15.75"/>
    <row r="1510" s="2" customFormat="1" ht="15.75"/>
    <row r="1511" s="2" customFormat="1" ht="15.75"/>
    <row r="1512" s="2" customFormat="1" ht="15.75"/>
    <row r="1513" s="2" customFormat="1" ht="15.75"/>
    <row r="1514" s="2" customFormat="1" ht="15.75"/>
    <row r="1515" s="2" customFormat="1" ht="15.75"/>
    <row r="1516" s="2" customFormat="1" ht="15.75"/>
    <row r="1517" s="2" customFormat="1" ht="15.75"/>
    <row r="1518" s="2" customFormat="1" ht="15.75"/>
    <row r="1519" s="2" customFormat="1" ht="15.75"/>
    <row r="1520" s="2" customFormat="1" ht="15.75"/>
    <row r="1521" s="2" customFormat="1" ht="15.75"/>
    <row r="1522" s="2" customFormat="1" ht="15.75"/>
    <row r="1523" s="2" customFormat="1" ht="15.75"/>
    <row r="1524" s="2" customFormat="1" ht="15.75"/>
    <row r="1525" s="2" customFormat="1" ht="15.75"/>
    <row r="1526" s="2" customFormat="1" ht="15.75"/>
    <row r="1527" s="2" customFormat="1" ht="15.75"/>
    <row r="1528" s="2" customFormat="1" ht="15.75"/>
    <row r="1529" s="2" customFormat="1" ht="15.75"/>
    <row r="1530" s="2" customFormat="1" ht="15.75"/>
    <row r="1531" s="2" customFormat="1" ht="15.75"/>
    <row r="1532" s="2" customFormat="1" ht="15.75"/>
    <row r="1533" s="2" customFormat="1" ht="15.75"/>
    <row r="1534" s="2" customFormat="1" ht="15.75"/>
    <row r="1535" s="2" customFormat="1" ht="15.75"/>
    <row r="1536" s="2" customFormat="1" ht="15.75"/>
    <row r="1537" s="2" customFormat="1" ht="15.75"/>
    <row r="1538" s="2" customFormat="1" ht="15.75"/>
    <row r="1539" s="2" customFormat="1" ht="15.75"/>
    <row r="1540" s="2" customFormat="1" ht="15.75"/>
    <row r="1541" s="2" customFormat="1" ht="15.75"/>
    <row r="1542" s="2" customFormat="1" ht="15.75"/>
    <row r="1543" s="2" customFormat="1" ht="15.75"/>
    <row r="1544" s="2" customFormat="1" ht="15.75"/>
    <row r="1545" s="2" customFormat="1" ht="15.75"/>
    <row r="1546" s="2" customFormat="1" ht="15.75"/>
    <row r="1547" s="2" customFormat="1" ht="15.75"/>
    <row r="1548" s="2" customFormat="1" ht="15.75"/>
    <row r="1549" s="2" customFormat="1" ht="15.75"/>
    <row r="1550" s="2" customFormat="1" ht="15.75"/>
    <row r="1551" s="2" customFormat="1" ht="15.75"/>
    <row r="1552" s="2" customFormat="1" ht="15.75"/>
    <row r="1553" s="2" customFormat="1" ht="15.75"/>
    <row r="1554" s="2" customFormat="1" ht="15.75"/>
    <row r="1555" s="2" customFormat="1" ht="15.75"/>
    <row r="1556" s="2" customFormat="1" ht="15.75"/>
    <row r="1557" s="2" customFormat="1" ht="15.75"/>
    <row r="1558" s="2" customFormat="1" ht="15.75"/>
    <row r="1559" s="2" customFormat="1" ht="15.75"/>
    <row r="1560" s="2" customFormat="1" ht="15.75"/>
    <row r="1561" s="2" customFormat="1" ht="15.75"/>
    <row r="1562" s="2" customFormat="1" ht="15.75"/>
    <row r="1563" s="2" customFormat="1" ht="15.75"/>
    <row r="1564" s="2" customFormat="1" ht="15.75"/>
    <row r="1565" s="2" customFormat="1" ht="15.75"/>
    <row r="1566" s="2" customFormat="1" ht="15.75"/>
    <row r="1567" s="2" customFormat="1" ht="15.75"/>
    <row r="1568" s="2" customFormat="1" ht="15.75"/>
    <row r="1569" s="2" customFormat="1" ht="15.75"/>
    <row r="1570" s="2" customFormat="1" ht="15.75"/>
    <row r="1571" s="2" customFormat="1" ht="15.75"/>
    <row r="1572" s="2" customFormat="1" ht="15.75"/>
    <row r="1573" s="2" customFormat="1" ht="15.75"/>
    <row r="1574" s="2" customFormat="1" ht="15.75"/>
    <row r="1575" s="2" customFormat="1" ht="15.75"/>
    <row r="1576" s="2" customFormat="1" ht="15.75"/>
    <row r="1577" s="2" customFormat="1" ht="15.75"/>
    <row r="1578" s="2" customFormat="1" ht="15.75"/>
    <row r="1579" s="2" customFormat="1" ht="15.75"/>
    <row r="1580" s="2" customFormat="1" ht="15.75"/>
    <row r="1581" s="2" customFormat="1" ht="15.75"/>
    <row r="1582" s="2" customFormat="1" ht="15.75"/>
    <row r="1583" s="2" customFormat="1" ht="15.75"/>
    <row r="1584" s="2" customFormat="1" ht="15.75"/>
    <row r="1585" s="2" customFormat="1" ht="15.75"/>
    <row r="1586" s="2" customFormat="1" ht="15.75"/>
    <row r="1587" s="2" customFormat="1" ht="15.75"/>
    <row r="1588" s="2" customFormat="1" ht="15.75"/>
    <row r="1589" s="2" customFormat="1" ht="15.75"/>
    <row r="1590" s="2" customFormat="1" ht="15.75"/>
    <row r="1591" s="2" customFormat="1" ht="15.75"/>
    <row r="1592" s="2" customFormat="1" ht="15.75"/>
    <row r="1593" s="2" customFormat="1" ht="15.75"/>
    <row r="1594" s="2" customFormat="1" ht="15.75"/>
    <row r="1595" s="2" customFormat="1" ht="15.75"/>
    <row r="1596" s="2" customFormat="1" ht="15.75"/>
    <row r="1597" s="2" customFormat="1" ht="15.75"/>
    <row r="1598" s="2" customFormat="1" ht="15.75"/>
    <row r="1599" s="2" customFormat="1" ht="15.75"/>
    <row r="1600" s="2" customFormat="1" ht="15.75"/>
    <row r="1601" s="2" customFormat="1" ht="15.75"/>
    <row r="1602" s="2" customFormat="1" ht="15.75"/>
    <row r="1603" s="2" customFormat="1" ht="15.75"/>
    <row r="1604" s="2" customFormat="1" ht="15.75"/>
    <row r="1605" s="2" customFormat="1" ht="15.75"/>
    <row r="1606" s="2" customFormat="1" ht="15.75"/>
    <row r="1607" s="2" customFormat="1" ht="15.75"/>
    <row r="1608" s="2" customFormat="1" ht="15.75"/>
    <row r="1609" s="2" customFormat="1" ht="15.75"/>
    <row r="1610" s="2" customFormat="1" ht="15.75"/>
    <row r="1611" s="2" customFormat="1" ht="15.75"/>
    <row r="1612" s="2" customFormat="1" ht="15.75"/>
    <row r="1613" s="2" customFormat="1" ht="15.75"/>
    <row r="1614" s="2" customFormat="1" ht="15.75"/>
    <row r="1615" s="2" customFormat="1" ht="15.75"/>
    <row r="1616" s="2" customFormat="1" ht="15.75"/>
    <row r="1617" s="2" customFormat="1" ht="15.75"/>
    <row r="1618" s="2" customFormat="1" ht="15.75"/>
    <row r="1619" s="2" customFormat="1" ht="15.75"/>
    <row r="1620" s="2" customFormat="1" ht="15.75"/>
    <row r="1621" s="2" customFormat="1" ht="15.75"/>
    <row r="1622" s="2" customFormat="1" ht="15.75"/>
    <row r="1623" s="2" customFormat="1" ht="15.75"/>
    <row r="1624" s="2" customFormat="1" ht="15.75"/>
    <row r="1625" s="2" customFormat="1" ht="15.75"/>
    <row r="1626" s="2" customFormat="1" ht="15.75"/>
    <row r="1627" s="2" customFormat="1" ht="15.75"/>
    <row r="1628" s="2" customFormat="1" ht="15.75"/>
    <row r="1629" s="2" customFormat="1" ht="15.75"/>
    <row r="1630" s="2" customFormat="1" ht="15.75"/>
    <row r="1631" s="2" customFormat="1" ht="15.75"/>
    <row r="1632" s="2" customFormat="1" ht="15.75"/>
    <row r="1633" s="2" customFormat="1" ht="15.75"/>
    <row r="1634" s="2" customFormat="1" ht="15.75"/>
    <row r="1635" s="2" customFormat="1" ht="15.75"/>
    <row r="1636" s="2" customFormat="1" ht="15.75"/>
    <row r="1637" s="2" customFormat="1" ht="15.75"/>
    <row r="1638" s="2" customFormat="1" ht="15.75"/>
    <row r="1639" s="2" customFormat="1" ht="15.75"/>
    <row r="1640" s="2" customFormat="1" ht="15.75"/>
    <row r="1641" s="2" customFormat="1" ht="15.75"/>
    <row r="1642" s="2" customFormat="1" ht="15.75"/>
    <row r="1643" s="2" customFormat="1" ht="15.75"/>
    <row r="1644" s="2" customFormat="1" ht="15.75"/>
    <row r="1645" s="2" customFormat="1" ht="15.75"/>
    <row r="1646" s="2" customFormat="1" ht="15.75"/>
    <row r="1647" s="2" customFormat="1" ht="15.75"/>
    <row r="1648" s="2" customFormat="1" ht="15.75"/>
    <row r="1649" s="2" customFormat="1" ht="15.75"/>
    <row r="1650" s="2" customFormat="1" ht="15.75"/>
    <row r="1651" s="2" customFormat="1" ht="15.75"/>
    <row r="1652" s="2" customFormat="1" ht="15.75"/>
    <row r="1653" s="2" customFormat="1" ht="15.75"/>
    <row r="1654" s="2" customFormat="1" ht="15.75"/>
    <row r="1655" s="2" customFormat="1" ht="15.75"/>
    <row r="1656" s="2" customFormat="1" ht="15.75"/>
    <row r="1657" s="2" customFormat="1" ht="15.75"/>
    <row r="1658" s="2" customFormat="1" ht="15.75"/>
    <row r="1659" s="2" customFormat="1" ht="15.75"/>
    <row r="1660" s="2" customFormat="1" ht="15.75"/>
    <row r="1661" s="2" customFormat="1" ht="15.75"/>
    <row r="1662" s="2" customFormat="1" ht="15.75"/>
    <row r="1663" s="2" customFormat="1" ht="15.75"/>
    <row r="1664" s="2" customFormat="1" ht="15.75"/>
    <row r="1665" s="2" customFormat="1" ht="15.75"/>
    <row r="1666" s="2" customFormat="1" ht="15.75"/>
    <row r="1667" s="2" customFormat="1" ht="15.75"/>
    <row r="1668" s="2" customFormat="1" ht="15.75"/>
    <row r="1669" s="2" customFormat="1" ht="15.75"/>
    <row r="1670" s="2" customFormat="1" ht="15.75"/>
    <row r="1671" s="2" customFormat="1" ht="15.75"/>
    <row r="1672" s="2" customFormat="1" ht="15.75"/>
    <row r="1673" s="2" customFormat="1" ht="15.75"/>
    <row r="1674" s="2" customFormat="1" ht="15.75"/>
    <row r="1675" s="2" customFormat="1" ht="15.75"/>
    <row r="1676" s="2" customFormat="1" ht="15.75"/>
    <row r="1677" s="2" customFormat="1" ht="15.75"/>
    <row r="1678" s="2" customFormat="1" ht="15.75"/>
    <row r="1679" s="2" customFormat="1" ht="15.75"/>
    <row r="1680" s="2" customFormat="1" ht="15.75"/>
    <row r="1681" s="2" customFormat="1" ht="15.75"/>
    <row r="1682" s="2" customFormat="1" ht="15.75"/>
    <row r="1683" s="2" customFormat="1" ht="15.75"/>
    <row r="1684" s="2" customFormat="1" ht="15.75"/>
    <row r="1685" s="2" customFormat="1" ht="15.75"/>
    <row r="1686" s="2" customFormat="1" ht="15.75"/>
    <row r="1687" s="2" customFormat="1" ht="15.75"/>
    <row r="1688" s="2" customFormat="1" ht="15.75"/>
    <row r="1689" s="2" customFormat="1" ht="15.75"/>
    <row r="1690" s="2" customFormat="1" ht="15.75"/>
    <row r="1691" s="2" customFormat="1" ht="15.75"/>
    <row r="1692" s="2" customFormat="1" ht="15.75"/>
    <row r="1693" s="2" customFormat="1" ht="15.75"/>
    <row r="1694" s="2" customFormat="1" ht="15.75"/>
    <row r="1695" s="2" customFormat="1" ht="15.75"/>
    <row r="1696" s="2" customFormat="1" ht="15.75"/>
    <row r="1697" s="2" customFormat="1" ht="15.75"/>
    <row r="1698" s="2" customFormat="1" ht="15.75"/>
    <row r="1699" s="2" customFormat="1" ht="15.75"/>
    <row r="1700" s="2" customFormat="1" ht="15.75"/>
    <row r="1701" s="2" customFormat="1" ht="15.75"/>
    <row r="1702" s="2" customFormat="1" ht="15.75"/>
    <row r="1703" s="2" customFormat="1" ht="15.75"/>
    <row r="1704" s="2" customFormat="1" ht="15.75"/>
    <row r="1705" s="2" customFormat="1" ht="15.75"/>
    <row r="1706" s="2" customFormat="1" ht="15.75"/>
    <row r="1707" s="2" customFormat="1" ht="15.75"/>
    <row r="1708" s="2" customFormat="1" ht="15.75"/>
    <row r="1709" s="2" customFormat="1" ht="15.75"/>
    <row r="1710" s="2" customFormat="1" ht="15.75"/>
    <row r="1711" s="2" customFormat="1" ht="15.75"/>
    <row r="1712" s="2" customFormat="1" ht="15.75"/>
    <row r="1713" s="2" customFormat="1" ht="15.75"/>
    <row r="1714" s="2" customFormat="1" ht="15.75"/>
    <row r="1715" s="2" customFormat="1" ht="15.75"/>
    <row r="1716" s="2" customFormat="1" ht="15.75"/>
    <row r="1717" s="2" customFormat="1" ht="15.75"/>
    <row r="1718" s="2" customFormat="1" ht="15.75"/>
    <row r="1719" s="2" customFormat="1" ht="15.75"/>
    <row r="1720" s="2" customFormat="1" ht="15.75"/>
    <row r="1721" s="2" customFormat="1" ht="15.75"/>
    <row r="1722" s="2" customFormat="1" ht="15.75"/>
    <row r="1723" s="2" customFormat="1" ht="15.75"/>
    <row r="1724" s="2" customFormat="1" ht="15.75"/>
    <row r="1725" s="2" customFormat="1" ht="15.75"/>
    <row r="1726" s="2" customFormat="1" ht="15.75"/>
    <row r="1727" s="2" customFormat="1" ht="15.75"/>
    <row r="1728" s="2" customFormat="1" ht="15.75"/>
    <row r="1729" s="2" customFormat="1" ht="15.75"/>
    <row r="1730" s="2" customFormat="1" ht="15.75"/>
    <row r="1731" s="2" customFormat="1" ht="15.75"/>
    <row r="1732" s="2" customFormat="1" ht="15.75"/>
    <row r="1733" s="2" customFormat="1" ht="15.75"/>
    <row r="1734" s="2" customFormat="1" ht="15.75"/>
    <row r="1735" s="2" customFormat="1" ht="15.75"/>
    <row r="1736" s="2" customFormat="1" ht="15.75"/>
    <row r="1737" s="2" customFormat="1" ht="15.75"/>
    <row r="1738" s="2" customFormat="1" ht="15.75"/>
    <row r="1739" s="2" customFormat="1" ht="15.75"/>
    <row r="1740" s="2" customFormat="1" ht="15.75"/>
    <row r="1741" s="2" customFormat="1" ht="15.75"/>
    <row r="1742" s="2" customFormat="1" ht="15.75"/>
    <row r="1743" s="2" customFormat="1" ht="15.75"/>
    <row r="1744" s="2" customFormat="1" ht="15.75"/>
    <row r="1745" s="2" customFormat="1" ht="15.75"/>
    <row r="1746" s="2" customFormat="1" ht="15.75"/>
    <row r="1747" s="2" customFormat="1" ht="15.75"/>
    <row r="1748" s="2" customFormat="1" ht="15.75"/>
    <row r="1749" s="2" customFormat="1" ht="15.75"/>
    <row r="1750" s="2" customFormat="1" ht="15.75"/>
    <row r="1751" s="2" customFormat="1" ht="15.75"/>
    <row r="1752" s="2" customFormat="1" ht="15.75"/>
    <row r="1753" s="2" customFormat="1" ht="15.75"/>
    <row r="1754" s="2" customFormat="1" ht="15.75"/>
    <row r="1755" s="2" customFormat="1" ht="15.75"/>
    <row r="1756" s="2" customFormat="1" ht="15.75"/>
    <row r="1757" s="2" customFormat="1" ht="15.75"/>
    <row r="1758" s="2" customFormat="1" ht="15.75"/>
    <row r="1759" s="2" customFormat="1" ht="15.75"/>
    <row r="1760" s="2" customFormat="1" ht="15.75"/>
    <row r="1761" s="2" customFormat="1" ht="15.75"/>
    <row r="1762" s="2" customFormat="1" ht="15.75"/>
    <row r="1763" s="2" customFormat="1" ht="15.75"/>
    <row r="1764" s="2" customFormat="1" ht="15.75"/>
    <row r="1765" s="2" customFormat="1" ht="15.75"/>
    <row r="1766" s="2" customFormat="1" ht="15.75"/>
    <row r="1767" s="2" customFormat="1" ht="15.75"/>
    <row r="1768" s="2" customFormat="1" ht="15.75"/>
    <row r="1769" s="2" customFormat="1" ht="15.75"/>
    <row r="1770" s="2" customFormat="1" ht="15.75"/>
    <row r="1771" s="2" customFormat="1" ht="15.75"/>
    <row r="1772" s="2" customFormat="1" ht="15.75"/>
    <row r="1773" s="2" customFormat="1" ht="15.75"/>
    <row r="1774" s="2" customFormat="1" ht="15.75"/>
    <row r="1775" s="2" customFormat="1" ht="15.75"/>
    <row r="1776" s="2" customFormat="1" ht="15.75"/>
    <row r="1777" s="2" customFormat="1" ht="15.75"/>
    <row r="1778" s="2" customFormat="1" ht="15.75"/>
    <row r="1779" s="2" customFormat="1" ht="15.75"/>
    <row r="1780" s="2" customFormat="1" ht="15.75"/>
    <row r="1781" s="2" customFormat="1" ht="15.75"/>
    <row r="1782" s="2" customFormat="1" ht="15.75"/>
    <row r="1783" s="2" customFormat="1" ht="15.75"/>
    <row r="1784" s="2" customFormat="1" ht="15.75"/>
    <row r="1785" s="2" customFormat="1" ht="15.75"/>
    <row r="1786" s="2" customFormat="1" ht="15.75"/>
    <row r="1787" s="2" customFormat="1" ht="15.75"/>
    <row r="1788" s="2" customFormat="1" ht="15.75"/>
    <row r="1789" s="2" customFormat="1" ht="15.75"/>
    <row r="1790" s="2" customFormat="1" ht="15.75"/>
    <row r="1791" s="2" customFormat="1" ht="15.75"/>
    <row r="1792" s="2" customFormat="1" ht="15.75"/>
    <row r="1793" s="2" customFormat="1" ht="15.75"/>
    <row r="1794" s="2" customFormat="1" ht="15.75"/>
    <row r="1795" s="2" customFormat="1" ht="15.75"/>
    <row r="1796" s="2" customFormat="1" ht="15.75"/>
    <row r="1797" s="2" customFormat="1" ht="15.75"/>
    <row r="1798" s="2" customFormat="1" ht="15.75"/>
    <row r="1799" s="2" customFormat="1" ht="15.75"/>
    <row r="1800" s="2" customFormat="1" ht="15.75"/>
    <row r="1801" s="2" customFormat="1" ht="15.75"/>
    <row r="1802" s="2" customFormat="1" ht="15.75"/>
    <row r="1803" s="2" customFormat="1" ht="15.75"/>
    <row r="1804" s="2" customFormat="1" ht="15.75"/>
    <row r="1805" s="2" customFormat="1" ht="15.75"/>
    <row r="1806" s="2" customFormat="1" ht="15.75"/>
    <row r="1807" s="2" customFormat="1" ht="15.75"/>
    <row r="1808" s="2" customFormat="1" ht="15.75"/>
    <row r="1809" s="2" customFormat="1" ht="15.75"/>
    <row r="1810" s="2" customFormat="1" ht="15.75"/>
    <row r="1811" s="2" customFormat="1" ht="15.75"/>
    <row r="1812" s="2" customFormat="1" ht="15.75"/>
    <row r="1813" s="2" customFormat="1" ht="15.75"/>
    <row r="1814" s="2" customFormat="1" ht="15.75"/>
    <row r="1815" s="2" customFormat="1" ht="15.75"/>
    <row r="1816" s="2" customFormat="1" ht="15.75"/>
    <row r="1817" s="2" customFormat="1" ht="15.75"/>
    <row r="1818" s="2" customFormat="1" ht="15.75"/>
    <row r="1819" s="2" customFormat="1" ht="15.75"/>
    <row r="1820" s="2" customFormat="1" ht="15.75"/>
    <row r="1821" s="2" customFormat="1" ht="15.75"/>
    <row r="1822" s="2" customFormat="1" ht="15.75"/>
    <row r="1823" s="2" customFormat="1" ht="15.75"/>
    <row r="1824" s="2" customFormat="1" ht="15.75"/>
    <row r="1825" s="2" customFormat="1" ht="15.75"/>
    <row r="1826" s="2" customFormat="1" ht="15.75"/>
    <row r="1827" s="2" customFormat="1" ht="15.75"/>
    <row r="1828" s="2" customFormat="1" ht="15.75"/>
    <row r="1829" s="2" customFormat="1" ht="15.75"/>
    <row r="1830" s="2" customFormat="1" ht="15.75"/>
    <row r="1831" s="2" customFormat="1" ht="15.75"/>
    <row r="1832" s="2" customFormat="1" ht="15.75"/>
    <row r="1833" s="2" customFormat="1" ht="15.75"/>
    <row r="1834" s="2" customFormat="1" ht="15.75"/>
    <row r="1835" s="2" customFormat="1" ht="15.75"/>
    <row r="1836" s="2" customFormat="1" ht="15.75"/>
    <row r="1837" s="2" customFormat="1" ht="15.75"/>
    <row r="1838" s="2" customFormat="1" ht="15.75"/>
    <row r="1839" s="2" customFormat="1" ht="15.75"/>
    <row r="1840" s="2" customFormat="1" ht="15.75"/>
    <row r="1841" s="2" customFormat="1" ht="15.75"/>
    <row r="1842" s="2" customFormat="1" ht="15.75"/>
    <row r="1843" s="2" customFormat="1" ht="15.75"/>
    <row r="1844" s="2" customFormat="1" ht="15.75"/>
    <row r="1845" s="2" customFormat="1" ht="15.75"/>
    <row r="1846" s="2" customFormat="1" ht="15.75"/>
    <row r="1847" s="2" customFormat="1" ht="15.75"/>
    <row r="1848" s="2" customFormat="1" ht="15.75"/>
    <row r="1849" s="2" customFormat="1" ht="15.75"/>
    <row r="1850" s="2" customFormat="1" ht="15.75"/>
    <row r="1851" s="2" customFormat="1" ht="15.75"/>
    <row r="1852" s="2" customFormat="1" ht="15.75"/>
    <row r="1853" s="2" customFormat="1" ht="15.75"/>
    <row r="1854" s="2" customFormat="1" ht="15.75"/>
    <row r="1855" s="2" customFormat="1" ht="15.75"/>
    <row r="1856" s="2" customFormat="1" ht="15.75"/>
    <row r="1857" s="2" customFormat="1" ht="15.75"/>
    <row r="1858" s="2" customFormat="1" ht="15.75"/>
    <row r="1859" s="2" customFormat="1" ht="15.75"/>
    <row r="1860" s="2" customFormat="1" ht="15.75"/>
    <row r="1861" s="2" customFormat="1" ht="15.75"/>
    <row r="1862" s="2" customFormat="1" ht="15.75"/>
    <row r="1863" s="2" customFormat="1" ht="15.75"/>
    <row r="1864" s="2" customFormat="1" ht="15.75"/>
    <row r="1865" s="2" customFormat="1" ht="15.75"/>
    <row r="1866" s="2" customFormat="1" ht="15.75"/>
    <row r="1867" s="2" customFormat="1" ht="15.75"/>
    <row r="1868" s="2" customFormat="1" ht="15.75"/>
    <row r="1869" s="2" customFormat="1" ht="15.75"/>
    <row r="1870" s="2" customFormat="1" ht="15.75"/>
    <row r="1871" s="2" customFormat="1" ht="15.75"/>
    <row r="1872" s="2" customFormat="1" ht="15.75"/>
    <row r="1873" s="2" customFormat="1" ht="15.75"/>
    <row r="1874" s="2" customFormat="1" ht="15.75"/>
    <row r="1875" s="2" customFormat="1" ht="15.75"/>
    <row r="1876" s="2" customFormat="1" ht="15.75"/>
    <row r="1877" s="2" customFormat="1" ht="15.75"/>
    <row r="1878" s="2" customFormat="1" ht="15.75"/>
    <row r="1879" s="2" customFormat="1" ht="15.75"/>
    <row r="1880" s="2" customFormat="1" ht="15.75"/>
    <row r="1881" s="2" customFormat="1" ht="15.75"/>
    <row r="1882" s="2" customFormat="1" ht="15.75"/>
    <row r="1883" s="2" customFormat="1" ht="15.75"/>
    <row r="1884" s="2" customFormat="1" ht="15.75"/>
    <row r="1885" s="2" customFormat="1" ht="15.75"/>
    <row r="1886" s="2" customFormat="1" ht="15.75"/>
    <row r="1887" s="2" customFormat="1" ht="15.75"/>
    <row r="1888" s="2" customFormat="1" ht="15.75"/>
    <row r="1889" s="2" customFormat="1" ht="15.75"/>
    <row r="1890" s="2" customFormat="1" ht="15.75"/>
    <row r="1891" s="2" customFormat="1" ht="15.75"/>
    <row r="1892" s="2" customFormat="1" ht="15.75"/>
    <row r="1893" s="2" customFormat="1" ht="15.75"/>
    <row r="1894" s="2" customFormat="1" ht="15.75"/>
    <row r="1895" s="2" customFormat="1" ht="15.75"/>
    <row r="1896" s="2" customFormat="1" ht="15.75"/>
    <row r="1897" s="2" customFormat="1" ht="15.75"/>
    <row r="1898" s="2" customFormat="1" ht="15.75"/>
    <row r="1899" s="2" customFormat="1" ht="15.75"/>
    <row r="1900" s="2" customFormat="1" ht="15.75"/>
    <row r="1901" s="2" customFormat="1" ht="15.75"/>
    <row r="1902" s="2" customFormat="1" ht="15.75"/>
    <row r="1903" s="2" customFormat="1" ht="15.75"/>
    <row r="1904" s="2" customFormat="1" ht="15.75"/>
    <row r="1905" s="2" customFormat="1" ht="15.75"/>
    <row r="1906" s="2" customFormat="1" ht="15.75"/>
    <row r="1907" s="2" customFormat="1" ht="15.75"/>
    <row r="1908" s="2" customFormat="1" ht="15.75"/>
    <row r="1909" s="2" customFormat="1" ht="15.75"/>
    <row r="1910" s="2" customFormat="1" ht="15.75"/>
    <row r="1911" s="2" customFormat="1" ht="15.75"/>
    <row r="1912" s="2" customFormat="1" ht="15.75"/>
    <row r="1913" s="2" customFormat="1" ht="15.75"/>
    <row r="1914" s="2" customFormat="1" ht="15.75"/>
    <row r="1915" s="2" customFormat="1" ht="15.75"/>
    <row r="1916" s="2" customFormat="1" ht="15.75"/>
    <row r="1917" s="2" customFormat="1" ht="15.75"/>
    <row r="1918" s="2" customFormat="1" ht="15.75"/>
    <row r="1919" s="2" customFormat="1" ht="15.75"/>
    <row r="1920" s="2" customFormat="1" ht="15.75"/>
    <row r="1921" s="2" customFormat="1" ht="15.75"/>
    <row r="1922" s="2" customFormat="1" ht="15.75"/>
    <row r="1923" s="2" customFormat="1" ht="15.75"/>
    <row r="1924" s="2" customFormat="1" ht="15.75"/>
    <row r="1925" s="2" customFormat="1" ht="15.75"/>
    <row r="1926" s="2" customFormat="1" ht="15.75"/>
    <row r="1927" s="2" customFormat="1" ht="15.75"/>
    <row r="1928" s="2" customFormat="1" ht="15.75"/>
    <row r="1929" s="2" customFormat="1" ht="15.75"/>
    <row r="1930" s="2" customFormat="1" ht="15.75"/>
    <row r="1931" s="2" customFormat="1" ht="15.75"/>
    <row r="1932" s="2" customFormat="1" ht="15.75"/>
    <row r="1933" s="2" customFormat="1" ht="15.75"/>
    <row r="1934" s="2" customFormat="1" ht="15.75"/>
    <row r="1935" s="2" customFormat="1" ht="15.75"/>
    <row r="1936" s="2" customFormat="1" ht="15.75"/>
    <row r="1937" s="2" customFormat="1" ht="15.75"/>
    <row r="1938" s="2" customFormat="1" ht="15.75"/>
    <row r="1939" s="2" customFormat="1" ht="15.75"/>
    <row r="1940" s="2" customFormat="1" ht="15.75"/>
    <row r="1941" s="2" customFormat="1" ht="15.75"/>
    <row r="1942" s="2" customFormat="1" ht="15.75"/>
    <row r="1943" s="2" customFormat="1" ht="15.75"/>
    <row r="1944" s="2" customFormat="1" ht="15.75"/>
    <row r="1945" s="2" customFormat="1" ht="15.75"/>
    <row r="1946" s="2" customFormat="1" ht="15.75"/>
    <row r="1947" s="2" customFormat="1" ht="15.75"/>
    <row r="1948" s="2" customFormat="1" ht="15.75"/>
    <row r="1949" s="2" customFormat="1" ht="15.75"/>
    <row r="1950" s="2" customFormat="1" ht="15.75"/>
    <row r="1951" s="2" customFormat="1" ht="15.75"/>
    <row r="1952" s="2" customFormat="1" ht="15.75"/>
    <row r="1953" s="2" customFormat="1" ht="15.75"/>
    <row r="1954" s="2" customFormat="1" ht="15.75"/>
    <row r="1955" s="2" customFormat="1" ht="15.75"/>
    <row r="1956" s="2" customFormat="1" ht="15.75"/>
    <row r="1957" s="2" customFormat="1" ht="15.75"/>
    <row r="1958" s="2" customFormat="1" ht="15.75"/>
    <row r="1959" s="2" customFormat="1" ht="15.75"/>
    <row r="1960" s="2" customFormat="1" ht="15.75"/>
    <row r="1961" s="2" customFormat="1" ht="15.75"/>
    <row r="1962" s="2" customFormat="1" ht="15.75"/>
    <row r="1963" s="2" customFormat="1" ht="15.75"/>
    <row r="1964" s="2" customFormat="1" ht="15.75"/>
    <row r="1965" s="2" customFormat="1" ht="15.75"/>
    <row r="1966" s="2" customFormat="1" ht="15.75"/>
    <row r="1967" s="2" customFormat="1" ht="15.75"/>
    <row r="1968" s="2" customFormat="1" ht="15.75"/>
    <row r="1969" s="2" customFormat="1" ht="15.75"/>
    <row r="1970" s="2" customFormat="1" ht="15.75"/>
    <row r="1971" s="2" customFormat="1" ht="15.75"/>
    <row r="1972" s="2" customFormat="1" ht="15.75"/>
    <row r="1973" s="2" customFormat="1" ht="15.75"/>
    <row r="1974" s="2" customFormat="1" ht="15.75"/>
    <row r="1975" s="2" customFormat="1" ht="15.75"/>
    <row r="1976" s="2" customFormat="1" ht="15.75"/>
    <row r="1977" s="2" customFormat="1" ht="15.75"/>
    <row r="1978" s="2" customFormat="1" ht="15.75"/>
    <row r="1979" s="2" customFormat="1" ht="15.75"/>
    <row r="1980" s="2" customFormat="1" ht="15.75"/>
    <row r="1981" s="2" customFormat="1" ht="15.75"/>
    <row r="1982" s="2" customFormat="1" ht="15.75"/>
    <row r="1983" s="2" customFormat="1" ht="15.75"/>
    <row r="1984" s="2" customFormat="1" ht="15.75"/>
    <row r="1985" s="2" customFormat="1" ht="15.75"/>
    <row r="1986" s="2" customFormat="1" ht="15.75"/>
    <row r="1987" s="2" customFormat="1" ht="15.75"/>
    <row r="1988" s="2" customFormat="1" ht="15.75"/>
    <row r="1989" s="2" customFormat="1" ht="15.75"/>
    <row r="1990" s="2" customFormat="1" ht="15.75"/>
    <row r="1991" s="2" customFormat="1" ht="15.75"/>
    <row r="1992" s="2" customFormat="1" ht="15.75"/>
    <row r="1993" s="2" customFormat="1" ht="15.75"/>
    <row r="1994" s="2" customFormat="1" ht="15.75"/>
    <row r="1995" s="2" customFormat="1" ht="15.75"/>
    <row r="1996" s="2" customFormat="1" ht="15.75"/>
    <row r="1997" s="2" customFormat="1" ht="15.75"/>
    <row r="1998" s="2" customFormat="1" ht="15.75"/>
    <row r="1999" s="2" customFormat="1" ht="15.75"/>
    <row r="2000" s="2" customFormat="1" ht="15.75"/>
    <row r="2001" s="2" customFormat="1" ht="15.75"/>
    <row r="2002" s="2" customFormat="1" ht="15.75"/>
    <row r="2003" s="2" customFormat="1" ht="15.75"/>
    <row r="2004" s="2" customFormat="1" ht="15.75"/>
    <row r="2005" s="2" customFormat="1" ht="15.75"/>
    <row r="2006" s="2" customFormat="1" ht="15.75"/>
    <row r="2007" s="2" customFormat="1" ht="15.75"/>
    <row r="2008" s="2" customFormat="1" ht="15.75"/>
    <row r="2009" s="2" customFormat="1" ht="15.75"/>
    <row r="2010" s="2" customFormat="1" ht="15.75"/>
    <row r="2011" s="2" customFormat="1" ht="15.75"/>
    <row r="2012" s="2" customFormat="1" ht="15.75"/>
    <row r="2013" s="2" customFormat="1" ht="15.75"/>
    <row r="2014" s="2" customFormat="1" ht="15.75"/>
    <row r="2015" s="2" customFormat="1" ht="15.75"/>
    <row r="2016" s="2" customFormat="1" ht="15.75"/>
    <row r="2017" s="2" customFormat="1" ht="15.75"/>
    <row r="2018" s="2" customFormat="1" ht="15.75"/>
    <row r="2019" s="2" customFormat="1" ht="15.75"/>
    <row r="2020" s="2" customFormat="1" ht="15.75"/>
    <row r="2021" s="2" customFormat="1" ht="15.75"/>
    <row r="2022" s="2" customFormat="1" ht="15.75"/>
    <row r="2023" s="2" customFormat="1" ht="15.75"/>
    <row r="2024" s="2" customFormat="1" ht="15.75"/>
    <row r="2025" s="2" customFormat="1" ht="15.75"/>
    <row r="2026" s="2" customFormat="1" ht="15.75"/>
    <row r="2027" s="2" customFormat="1" ht="15.75"/>
    <row r="2028" s="2" customFormat="1" ht="15.75"/>
    <row r="2029" s="2" customFormat="1" ht="15.75"/>
    <row r="2030" s="2" customFormat="1" ht="15.75"/>
    <row r="2031" s="2" customFormat="1" ht="15.75"/>
    <row r="2032" s="2" customFormat="1" ht="15.75"/>
    <row r="2033" s="2" customFormat="1" ht="15.75"/>
    <row r="2034" s="2" customFormat="1" ht="15.75"/>
    <row r="2035" s="2" customFormat="1" ht="15.75"/>
    <row r="2036" s="2" customFormat="1" ht="15.75"/>
    <row r="2037" s="2" customFormat="1" ht="15.75"/>
    <row r="2038" s="2" customFormat="1" ht="15.75"/>
    <row r="2039" s="2" customFormat="1" ht="15.75"/>
    <row r="2040" s="2" customFormat="1" ht="15.75"/>
    <row r="2041" s="2" customFormat="1" ht="15.75"/>
    <row r="2042" s="2" customFormat="1" ht="15.75"/>
    <row r="2043" s="2" customFormat="1" ht="15.75"/>
    <row r="2044" s="2" customFormat="1" ht="15.75"/>
    <row r="2045" s="2" customFormat="1" ht="15.75"/>
    <row r="2046" s="2" customFormat="1" ht="15.75"/>
    <row r="2047" s="2" customFormat="1" ht="15.75"/>
    <row r="2048" s="2" customFormat="1" ht="15.75"/>
    <row r="2049" s="2" customFormat="1" ht="15.75"/>
    <row r="2050" s="2" customFormat="1" ht="15.75"/>
    <row r="2051" s="2" customFormat="1" ht="15.75"/>
    <row r="2052" s="2" customFormat="1" ht="15.75"/>
    <row r="2053" s="2" customFormat="1" ht="15.75"/>
    <row r="2054" s="2" customFormat="1" ht="15.75"/>
    <row r="2055" s="2" customFormat="1" ht="15.75"/>
    <row r="2056" s="2" customFormat="1" ht="15.75"/>
    <row r="2057" s="2" customFormat="1" ht="15.75"/>
    <row r="2058" s="2" customFormat="1" ht="15.75"/>
    <row r="2059" s="2" customFormat="1" ht="15.75"/>
    <row r="2060" s="2" customFormat="1" ht="15.75"/>
    <row r="2061" s="2" customFormat="1" ht="15.75"/>
    <row r="2062" s="2" customFormat="1" ht="15.75"/>
    <row r="2063" s="2" customFormat="1" ht="15.75"/>
    <row r="2064" s="2" customFormat="1" ht="15.75"/>
    <row r="2065" s="2" customFormat="1" ht="15.75"/>
    <row r="2066" s="2" customFormat="1" ht="15.75"/>
    <row r="2067" s="2" customFormat="1" ht="15.75"/>
    <row r="2068" s="2" customFormat="1" ht="15.75"/>
    <row r="2069" s="2" customFormat="1" ht="15.75"/>
    <row r="2070" s="2" customFormat="1" ht="15.75"/>
    <row r="2071" s="2" customFormat="1" ht="15.75"/>
    <row r="2072" s="2" customFormat="1" ht="15.75"/>
    <row r="2073" s="2" customFormat="1" ht="15.75"/>
    <row r="2074" s="2" customFormat="1" ht="15.75"/>
    <row r="2075" s="2" customFormat="1" ht="15.75"/>
    <row r="2076" s="2" customFormat="1" ht="15.75"/>
    <row r="2077" s="2" customFormat="1" ht="15.75"/>
    <row r="2078" s="2" customFormat="1" ht="15.75"/>
    <row r="2079" s="2" customFormat="1" ht="15.75"/>
    <row r="2080" s="2" customFormat="1" ht="15.75"/>
    <row r="2081" s="2" customFormat="1" ht="15.75"/>
    <row r="2082" s="2" customFormat="1" ht="15.75"/>
    <row r="2083" s="2" customFormat="1" ht="15.75"/>
    <row r="2084" s="2" customFormat="1" ht="15.75"/>
    <row r="2085" s="2" customFormat="1" ht="15.75"/>
    <row r="2086" s="2" customFormat="1" ht="15.75"/>
    <row r="2087" s="2" customFormat="1" ht="15.75"/>
    <row r="2088" s="2" customFormat="1" ht="15.75"/>
    <row r="2089" s="2" customFormat="1" ht="15.75"/>
    <row r="2090" s="2" customFormat="1" ht="15.75"/>
    <row r="2091" s="2" customFormat="1" ht="15.75"/>
    <row r="2092" s="2" customFormat="1" ht="15.75"/>
    <row r="2093" s="2" customFormat="1" ht="15.75"/>
    <row r="2094" s="2" customFormat="1" ht="15.75"/>
    <row r="2095" s="2" customFormat="1" ht="15.75"/>
    <row r="2096" s="2" customFormat="1" ht="15.75"/>
    <row r="2097" s="2" customFormat="1" ht="15.75"/>
    <row r="2098" s="2" customFormat="1" ht="15.75"/>
    <row r="2099" s="2" customFormat="1" ht="15.75"/>
    <row r="2100" s="2" customFormat="1" ht="15.75"/>
    <row r="2101" s="2" customFormat="1" ht="15.75"/>
    <row r="2102" s="2" customFormat="1" ht="15.75"/>
    <row r="2103" s="2" customFormat="1" ht="15.75"/>
    <row r="2104" s="2" customFormat="1" ht="15.75"/>
    <row r="2105" s="2" customFormat="1" ht="15.75"/>
    <row r="2106" s="2" customFormat="1" ht="15.75"/>
    <row r="2107" s="2" customFormat="1" ht="15.75"/>
    <row r="2108" s="2" customFormat="1" ht="15.75"/>
    <row r="2109" s="2" customFormat="1" ht="15.75"/>
    <row r="2110" s="2" customFormat="1" ht="15.75"/>
    <row r="2111" s="2" customFormat="1" ht="15.75"/>
    <row r="2112" s="2" customFormat="1" ht="15.75"/>
    <row r="2113" s="2" customFormat="1" ht="15.75"/>
    <row r="2114" s="2" customFormat="1" ht="15.75"/>
    <row r="2115" s="2" customFormat="1" ht="15.75"/>
    <row r="2116" s="2" customFormat="1" ht="15.75"/>
    <row r="2117" s="2" customFormat="1" ht="15.75"/>
    <row r="2118" s="2" customFormat="1" ht="15.75"/>
    <row r="2119" s="2" customFormat="1" ht="15.75"/>
    <row r="2120" s="2" customFormat="1" ht="15.75"/>
    <row r="2121" s="2" customFormat="1" ht="15.75"/>
    <row r="2122" s="2" customFormat="1" ht="15.75"/>
    <row r="2123" s="2" customFormat="1" ht="15.75"/>
    <row r="2124" s="2" customFormat="1" ht="15.75"/>
    <row r="2125" s="2" customFormat="1" ht="15.75"/>
    <row r="2126" s="2" customFormat="1" ht="15.75"/>
    <row r="2127" s="2" customFormat="1" ht="15.75"/>
    <row r="2128" s="2" customFormat="1" ht="15.75"/>
    <row r="2129" s="2" customFormat="1" ht="15.75"/>
    <row r="2130" s="2" customFormat="1" ht="15.75"/>
    <row r="2131" s="2" customFormat="1" ht="15.75"/>
    <row r="2132" s="2" customFormat="1" ht="15.75"/>
    <row r="2133" s="2" customFormat="1" ht="15.75"/>
    <row r="2134" s="2" customFormat="1" ht="15.75"/>
    <row r="2135" s="2" customFormat="1" ht="15.75"/>
    <row r="2136" s="2" customFormat="1" ht="15.75"/>
    <row r="2137" s="2" customFormat="1" ht="15.75"/>
    <row r="2138" s="2" customFormat="1" ht="15.75"/>
    <row r="2139" s="2" customFormat="1" ht="15.75"/>
    <row r="2140" s="2" customFormat="1" ht="15.75"/>
    <row r="2141" s="2" customFormat="1" ht="15.75"/>
    <row r="2142" s="2" customFormat="1" ht="15.75"/>
    <row r="2143" s="2" customFormat="1" ht="15.75"/>
    <row r="2144" s="2" customFormat="1" ht="15.75"/>
    <row r="2145" s="2" customFormat="1" ht="15.75"/>
    <row r="2146" s="2" customFormat="1" ht="15.75"/>
    <row r="2147" s="2" customFormat="1" ht="15.75"/>
    <row r="2148" s="2" customFormat="1" ht="15.75"/>
    <row r="2149" s="2" customFormat="1" ht="15.75"/>
    <row r="2150" s="2" customFormat="1" ht="15.75"/>
    <row r="2151" s="2" customFormat="1" ht="15.75"/>
    <row r="2152" s="2" customFormat="1" ht="15.75"/>
    <row r="2153" s="2" customFormat="1" ht="15.75"/>
    <row r="2154" s="2" customFormat="1" ht="15.75"/>
    <row r="2155" s="2" customFormat="1" ht="15.75"/>
    <row r="2156" s="2" customFormat="1" ht="15.75"/>
    <row r="2157" s="2" customFormat="1" ht="15.75"/>
    <row r="2158" s="2" customFormat="1" ht="15.75"/>
    <row r="2159" s="2" customFormat="1" ht="15.75"/>
    <row r="2160" s="2" customFormat="1" ht="15.75"/>
    <row r="2161" s="2" customFormat="1" ht="15.75"/>
    <row r="2162" s="2" customFormat="1" ht="15.75"/>
    <row r="2163" s="2" customFormat="1" ht="15.75"/>
    <row r="2164" s="2" customFormat="1" ht="15.75"/>
    <row r="2165" s="2" customFormat="1" ht="15.75"/>
    <row r="2166" s="2" customFormat="1" ht="15.75"/>
    <row r="2167" s="2" customFormat="1" ht="15.75"/>
    <row r="2168" s="2" customFormat="1" ht="15.75"/>
    <row r="2169" s="2" customFormat="1" ht="15.75"/>
    <row r="2170" s="2" customFormat="1" ht="15.75"/>
    <row r="2171" s="2" customFormat="1" ht="15.75"/>
    <row r="2172" s="2" customFormat="1" ht="15.75"/>
    <row r="2173" s="2" customFormat="1" ht="15.75"/>
    <row r="2174" s="2" customFormat="1" ht="15.75"/>
    <row r="2175" s="2" customFormat="1" ht="15.75"/>
    <row r="2176" s="2" customFormat="1" ht="15.75"/>
    <row r="2177" s="2" customFormat="1" ht="15.75"/>
    <row r="2178" s="2" customFormat="1" ht="15.75"/>
    <row r="2179" s="2" customFormat="1" ht="15.75"/>
    <row r="2180" s="2" customFormat="1" ht="15.75"/>
    <row r="2181" s="2" customFormat="1" ht="15.75"/>
    <row r="2182" s="2" customFormat="1" ht="15.75"/>
    <row r="2183" s="2" customFormat="1" ht="15.75"/>
    <row r="2184" s="2" customFormat="1" ht="15.75"/>
    <row r="2185" s="2" customFormat="1" ht="15.75"/>
    <row r="2186" s="2" customFormat="1" ht="15.75"/>
    <row r="2187" s="2" customFormat="1" ht="15.75"/>
    <row r="2188" s="2" customFormat="1" ht="15.75"/>
    <row r="2189" s="2" customFormat="1" ht="15.75"/>
    <row r="2190" s="2" customFormat="1" ht="15.75"/>
    <row r="2191" s="2" customFormat="1" ht="15.75"/>
    <row r="2192" s="2" customFormat="1" ht="15.75"/>
    <row r="2193" s="2" customFormat="1" ht="15.75"/>
    <row r="2194" s="2" customFormat="1" ht="15.75"/>
    <row r="2195" s="2" customFormat="1" ht="15.75"/>
    <row r="2196" s="2" customFormat="1" ht="15.75"/>
    <row r="2197" s="2" customFormat="1" ht="15.75"/>
    <row r="2198" s="2" customFormat="1" ht="15.75"/>
    <row r="2199" s="2" customFormat="1" ht="15.75"/>
    <row r="2200" s="2" customFormat="1" ht="15.75"/>
    <row r="2201" s="2" customFormat="1" ht="15.75"/>
    <row r="2202" s="2" customFormat="1" ht="15.75"/>
    <row r="2203" s="2" customFormat="1" ht="15.75"/>
    <row r="2204" s="2" customFormat="1" ht="15.75"/>
    <row r="2205" s="2" customFormat="1" ht="15.75"/>
    <row r="2206" s="2" customFormat="1" ht="15.75"/>
    <row r="2207" s="2" customFormat="1" ht="15.75"/>
    <row r="2208" s="2" customFormat="1" ht="15.75"/>
    <row r="2209" s="2" customFormat="1" ht="15.75"/>
    <row r="2210" s="2" customFormat="1" ht="15.75"/>
    <row r="2211" s="2" customFormat="1" ht="15.75"/>
    <row r="2212" s="2" customFormat="1" ht="15.75"/>
    <row r="2213" s="2" customFormat="1" ht="15.75"/>
    <row r="2214" s="2" customFormat="1" ht="15.75"/>
    <row r="2215" s="2" customFormat="1" ht="15.75"/>
    <row r="2216" s="2" customFormat="1" ht="15.75"/>
    <row r="2217" s="2" customFormat="1" ht="15.75"/>
    <row r="2218" s="2" customFormat="1" ht="15.75"/>
    <row r="2219" s="2" customFormat="1" ht="15.75"/>
    <row r="2220" s="2" customFormat="1" ht="15.75"/>
    <row r="2221" s="2" customFormat="1" ht="15.75"/>
    <row r="2222" s="2" customFormat="1" ht="15.75"/>
    <row r="2223" s="2" customFormat="1" ht="15.75"/>
    <row r="2224" s="2" customFormat="1" ht="15.75"/>
    <row r="2225" s="2" customFormat="1" ht="15.75"/>
    <row r="2226" s="2" customFormat="1" ht="15.75"/>
    <row r="2227" s="2" customFormat="1" ht="15.75"/>
    <row r="2228" s="2" customFormat="1" ht="15.75"/>
    <row r="2229" s="2" customFormat="1" ht="15.75"/>
    <row r="2230" s="2" customFormat="1" ht="15.75"/>
    <row r="2231" s="2" customFormat="1" ht="15.75"/>
    <row r="2232" s="2" customFormat="1" ht="15.75"/>
    <row r="2233" s="2" customFormat="1" ht="15.75"/>
    <row r="2234" s="2" customFormat="1" ht="15.75"/>
    <row r="2235" s="2" customFormat="1" ht="15.75"/>
    <row r="2236" s="2" customFormat="1" ht="15.75"/>
    <row r="2237" s="2" customFormat="1" ht="15.75"/>
    <row r="2238" s="2" customFormat="1" ht="15.75"/>
    <row r="2239" s="2" customFormat="1" ht="15.75"/>
    <row r="2240" s="2" customFormat="1" ht="15.75"/>
    <row r="2241" s="2" customFormat="1" ht="15.75"/>
    <row r="2242" s="2" customFormat="1" ht="15.75"/>
    <row r="2243" s="2" customFormat="1" ht="15.75"/>
    <row r="2244" s="2" customFormat="1" ht="15.75"/>
    <row r="2245" s="2" customFormat="1" ht="15.75"/>
    <row r="2246" s="2" customFormat="1" ht="15.75"/>
    <row r="2247" s="2" customFormat="1" ht="15.75"/>
    <row r="2248" s="2" customFormat="1" ht="15.75"/>
    <row r="2249" s="2" customFormat="1" ht="15.75"/>
    <row r="2250" s="2" customFormat="1" ht="15.75"/>
    <row r="2251" s="2" customFormat="1" ht="15.75"/>
    <row r="2252" s="2" customFormat="1" ht="15.75"/>
    <row r="2253" s="2" customFormat="1" ht="15.75"/>
    <row r="2254" s="2" customFormat="1" ht="15.75"/>
    <row r="2255" s="2" customFormat="1" ht="15.75"/>
    <row r="2256" s="2" customFormat="1" ht="15.75"/>
    <row r="2257" s="2" customFormat="1" ht="15.75"/>
    <row r="2258" s="2" customFormat="1" ht="15.75"/>
    <row r="2259" s="2" customFormat="1" ht="15.75"/>
    <row r="2260" s="2" customFormat="1" ht="15.75"/>
    <row r="2261" s="2" customFormat="1" ht="15.75"/>
    <row r="2262" s="2" customFormat="1" ht="15.75"/>
    <row r="2263" s="2" customFormat="1" ht="15.75"/>
    <row r="2264" s="2" customFormat="1" ht="15.75"/>
    <row r="2265" s="2" customFormat="1" ht="15.75"/>
    <row r="2266" s="2" customFormat="1" ht="15.75"/>
    <row r="2267" s="2" customFormat="1" ht="15.75"/>
    <row r="2268" s="2" customFormat="1" ht="15.75"/>
    <row r="2269" s="2" customFormat="1" ht="15.75"/>
    <row r="2270" s="2" customFormat="1" ht="15.75"/>
    <row r="2271" s="2" customFormat="1" ht="15.75"/>
    <row r="2272" s="2" customFormat="1" ht="15.75"/>
    <row r="2273" s="2" customFormat="1" ht="15.75"/>
    <row r="2274" s="2" customFormat="1" ht="15.75"/>
    <row r="2275" s="2" customFormat="1" ht="15.75"/>
    <row r="2276" s="2" customFormat="1" ht="15.75"/>
    <row r="2277" s="2" customFormat="1" ht="15.75"/>
    <row r="2278" s="2" customFormat="1" ht="15.75"/>
    <row r="2279" s="2" customFormat="1" ht="15.75"/>
    <row r="2280" s="2" customFormat="1" ht="15.75"/>
    <row r="2281" s="2" customFormat="1" ht="15.75"/>
    <row r="2282" s="2" customFormat="1" ht="15.75"/>
    <row r="2283" s="2" customFormat="1" ht="15.75"/>
    <row r="2284" s="2" customFormat="1" ht="15.75"/>
    <row r="2285" s="2" customFormat="1" ht="15.75"/>
    <row r="2286" s="2" customFormat="1" ht="15.75"/>
    <row r="2287" s="2" customFormat="1" ht="15.75"/>
    <row r="2288" s="2" customFormat="1" ht="15.75"/>
    <row r="2289" s="2" customFormat="1" ht="15.75"/>
    <row r="2290" s="2" customFormat="1" ht="15.75"/>
    <row r="2291" s="2" customFormat="1" ht="15.75"/>
    <row r="2292" s="2" customFormat="1" ht="15.75"/>
    <row r="2293" s="2" customFormat="1" ht="15.75"/>
    <row r="2294" s="2" customFormat="1" ht="15.75"/>
    <row r="2295" s="2" customFormat="1" ht="15.75"/>
    <row r="2296" s="2" customFormat="1" ht="15.75"/>
    <row r="2297" s="2" customFormat="1" ht="15.75"/>
    <row r="2298" s="2" customFormat="1" ht="15.75"/>
    <row r="2299" s="2" customFormat="1" ht="15.75"/>
    <row r="2300" s="2" customFormat="1" ht="15.75"/>
    <row r="2301" s="2" customFormat="1" ht="15.75"/>
    <row r="2302" s="2" customFormat="1" ht="15.75"/>
    <row r="2303" s="2" customFormat="1" ht="15.75"/>
    <row r="2304" s="2" customFormat="1" ht="15.75"/>
    <row r="2305" s="2" customFormat="1" ht="15.75"/>
    <row r="2306" s="2" customFormat="1" ht="15.75"/>
    <row r="2307" s="2" customFormat="1" ht="15.75"/>
    <row r="2308" s="2" customFormat="1" ht="15.75"/>
    <row r="2309" s="2" customFormat="1" ht="15.75"/>
    <row r="2310" s="2" customFormat="1" ht="15.75"/>
    <row r="2311" s="2" customFormat="1" ht="15.75"/>
    <row r="2312" s="2" customFormat="1" ht="15.75"/>
    <row r="2313" s="2" customFormat="1" ht="15.75"/>
    <row r="2314" s="2" customFormat="1" ht="15.75"/>
    <row r="2315" s="2" customFormat="1" ht="15.75"/>
    <row r="2316" s="2" customFormat="1" ht="15.75"/>
    <row r="2317" s="2" customFormat="1" ht="15.75"/>
    <row r="2318" s="2" customFormat="1" ht="15.75"/>
    <row r="2319" s="2" customFormat="1" ht="15.75"/>
    <row r="2320" s="2" customFormat="1" ht="15.75"/>
    <row r="2321" s="2" customFormat="1" ht="15.75"/>
    <row r="2322" s="2" customFormat="1" ht="15.75"/>
    <row r="2323" s="2" customFormat="1" ht="15.75"/>
    <row r="2324" s="2" customFormat="1" ht="15.75"/>
    <row r="2325" s="2" customFormat="1" ht="15.75"/>
    <row r="2326" s="2" customFormat="1" ht="15.75"/>
    <row r="2327" s="2" customFormat="1" ht="15.75"/>
    <row r="2328" s="2" customFormat="1" ht="15.75"/>
    <row r="2329" s="2" customFormat="1" ht="15.75"/>
    <row r="2330" s="2" customFormat="1" ht="15.75"/>
    <row r="2331" s="2" customFormat="1" ht="15.75"/>
    <row r="2332" s="2" customFormat="1" ht="15.75"/>
    <row r="2333" s="2" customFormat="1" ht="15.75"/>
    <row r="2334" s="2" customFormat="1" ht="15.75"/>
    <row r="2335" s="2" customFormat="1" ht="15.75"/>
    <row r="2336" s="2" customFormat="1" ht="15.75"/>
    <row r="2337" s="2" customFormat="1" ht="15.75"/>
    <row r="2338" s="2" customFormat="1" ht="15.75"/>
    <row r="2339" s="2" customFormat="1" ht="15.75"/>
    <row r="2340" s="2" customFormat="1" ht="15.75"/>
    <row r="2341" s="2" customFormat="1" ht="15.75"/>
    <row r="2342" s="2" customFormat="1" ht="15.75"/>
    <row r="2343" s="2" customFormat="1" ht="15.75"/>
    <row r="2344" s="2" customFormat="1" ht="15.75"/>
    <row r="2345" s="2" customFormat="1" ht="15.75"/>
    <row r="2346" s="2" customFormat="1" ht="15.75"/>
    <row r="2347" s="2" customFormat="1" ht="15.75"/>
    <row r="2348" s="2" customFormat="1" ht="15.75"/>
    <row r="2349" s="2" customFormat="1" ht="15.75"/>
    <row r="2350" s="2" customFormat="1" ht="15.75"/>
    <row r="2351" s="2" customFormat="1" ht="15.75"/>
    <row r="2352" s="2" customFormat="1" ht="15.75"/>
    <row r="2353" s="2" customFormat="1" ht="15.75"/>
    <row r="2354" s="2" customFormat="1" ht="15.75"/>
    <row r="2355" s="2" customFormat="1" ht="15.75"/>
    <row r="2356" s="2" customFormat="1" ht="15.75"/>
    <row r="2357" s="2" customFormat="1" ht="15.75"/>
    <row r="2358" s="2" customFormat="1" ht="15.75"/>
    <row r="2359" s="2" customFormat="1" ht="15.75"/>
    <row r="2360" s="2" customFormat="1" ht="15.75"/>
    <row r="2361" s="2" customFormat="1" ht="15.75"/>
    <row r="2362" s="2" customFormat="1" ht="15.75"/>
    <row r="2363" s="2" customFormat="1" ht="15.75"/>
    <row r="2364" s="2" customFormat="1" ht="15.75"/>
    <row r="2365" s="2" customFormat="1" ht="15.75"/>
    <row r="2366" s="2" customFormat="1" ht="15.75"/>
    <row r="2367" s="2" customFormat="1" ht="15.75"/>
    <row r="2368" s="2" customFormat="1" ht="15.75"/>
    <row r="2369" s="2" customFormat="1" ht="15.75"/>
    <row r="2370" s="2" customFormat="1" ht="15.75"/>
    <row r="2371" s="2" customFormat="1" ht="15.75"/>
    <row r="2372" s="2" customFormat="1" ht="15.75"/>
    <row r="2373" s="2" customFormat="1" ht="15.75"/>
    <row r="2374" s="2" customFormat="1" ht="15.75"/>
    <row r="2375" s="2" customFormat="1" ht="15.75"/>
    <row r="2376" s="2" customFormat="1" ht="15.75"/>
    <row r="2377" s="2" customFormat="1" ht="15.75"/>
    <row r="2378" s="2" customFormat="1" ht="15.75"/>
    <row r="2379" s="2" customFormat="1" ht="15.75"/>
    <row r="2380" s="2" customFormat="1" ht="15.75"/>
    <row r="2381" s="2" customFormat="1" ht="15.75"/>
    <row r="2382" s="2" customFormat="1" ht="15.75"/>
    <row r="2383" s="2" customFormat="1" ht="15.75"/>
    <row r="2384" s="2" customFormat="1" ht="15.75"/>
    <row r="2385" s="2" customFormat="1" ht="15.75"/>
    <row r="2386" s="2" customFormat="1" ht="15.75"/>
    <row r="2387" s="2" customFormat="1" ht="15.75"/>
    <row r="2388" s="2" customFormat="1" ht="15.75"/>
    <row r="2389" s="2" customFormat="1" ht="15.75"/>
    <row r="2390" s="2" customFormat="1" ht="15.75"/>
    <row r="2391" s="2" customFormat="1" ht="15.75"/>
    <row r="2392" s="2" customFormat="1" ht="15.75"/>
    <row r="2393" s="2" customFormat="1" ht="15.75"/>
    <row r="2394" s="2" customFormat="1" ht="15.75"/>
    <row r="2395" s="2" customFormat="1" ht="15.75"/>
    <row r="2396" s="2" customFormat="1" ht="15.75"/>
    <row r="2397" s="2" customFormat="1" ht="15.75"/>
    <row r="2398" s="2" customFormat="1" ht="15.75"/>
    <row r="2399" s="2" customFormat="1" ht="15.75"/>
    <row r="2400" s="2" customFormat="1" ht="15.75"/>
    <row r="2401" s="2" customFormat="1" ht="15.75"/>
    <row r="2402" s="2" customFormat="1" ht="15.75"/>
    <row r="2403" s="2" customFormat="1" ht="15.75"/>
    <row r="2404" s="2" customFormat="1" ht="15.75"/>
    <row r="2405" s="2" customFormat="1" ht="15.75"/>
    <row r="2406" s="2" customFormat="1" ht="15.75"/>
    <row r="2407" s="2" customFormat="1" ht="15.75"/>
    <row r="2408" s="2" customFormat="1" ht="15.75"/>
    <row r="2409" s="2" customFormat="1" ht="15.75"/>
    <row r="2410" s="2" customFormat="1" ht="15.75"/>
    <row r="2411" s="2" customFormat="1" ht="15.75"/>
    <row r="2412" s="2" customFormat="1" ht="15.75"/>
    <row r="2413" s="2" customFormat="1" ht="15.75"/>
    <row r="2414" s="2" customFormat="1" ht="15.75"/>
    <row r="2415" s="2" customFormat="1" ht="15.75"/>
    <row r="2416" s="2" customFormat="1" ht="15.75"/>
    <row r="2417" s="2" customFormat="1" ht="15.75"/>
    <row r="2418" s="2" customFormat="1" ht="15.75"/>
    <row r="2419" s="2" customFormat="1" ht="15.75"/>
    <row r="2420" s="2" customFormat="1" ht="15.75"/>
    <row r="2421" s="2" customFormat="1" ht="15.75"/>
    <row r="2422" s="2" customFormat="1" ht="15.75"/>
    <row r="2423" s="2" customFormat="1" ht="15.75"/>
    <row r="2424" s="2" customFormat="1" ht="15.75"/>
    <row r="2425" s="2" customFormat="1" ht="15.75"/>
    <row r="2426" s="2" customFormat="1" ht="15.75"/>
    <row r="2427" s="2" customFormat="1" ht="15.75"/>
    <row r="2428" s="2" customFormat="1" ht="15.75"/>
    <row r="2429" s="2" customFormat="1" ht="15.75"/>
    <row r="2430" s="2" customFormat="1" ht="15.75"/>
    <row r="2431" s="2" customFormat="1" ht="15.75"/>
    <row r="2432" s="2" customFormat="1" ht="15.75"/>
    <row r="2433" s="2" customFormat="1" ht="15.75"/>
    <row r="2434" s="2" customFormat="1" ht="15.75"/>
    <row r="2435" s="2" customFormat="1" ht="15.75"/>
    <row r="2436" s="2" customFormat="1" ht="15.75"/>
    <row r="2437" s="2" customFormat="1" ht="15.75"/>
    <row r="2438" s="2" customFormat="1" ht="15.75"/>
    <row r="2439" s="2" customFormat="1" ht="15.75"/>
    <row r="2440" s="2" customFormat="1" ht="15.75"/>
    <row r="2441" s="2" customFormat="1" ht="15.75"/>
    <row r="2442" s="2" customFormat="1" ht="15.75"/>
    <row r="2443" s="2" customFormat="1" ht="15.75"/>
    <row r="2444" s="2" customFormat="1" ht="15.75"/>
    <row r="2445" s="2" customFormat="1" ht="15.75"/>
    <row r="2446" s="2" customFormat="1" ht="15.75"/>
    <row r="2447" s="2" customFormat="1" ht="15.75"/>
    <row r="2448" s="2" customFormat="1" ht="15.75"/>
    <row r="2449" s="2" customFormat="1" ht="15.75"/>
    <row r="2450" s="2" customFormat="1" ht="15.75"/>
    <row r="2451" s="2" customFormat="1" ht="15.75"/>
    <row r="2452" s="2" customFormat="1" ht="15.75"/>
    <row r="2453" s="2" customFormat="1" ht="15.75"/>
    <row r="2454" s="2" customFormat="1" ht="15.75"/>
    <row r="2455" s="2" customFormat="1" ht="15.75"/>
    <row r="2456" s="2" customFormat="1" ht="15.75"/>
    <row r="2457" s="2" customFormat="1" ht="15.75"/>
    <row r="2458" s="2" customFormat="1" ht="15.75"/>
    <row r="2459" s="2" customFormat="1" ht="15.75"/>
    <row r="2460" s="2" customFormat="1" ht="15.75"/>
    <row r="2461" s="2" customFormat="1" ht="15.75"/>
    <row r="2462" s="2" customFormat="1" ht="15.75"/>
    <row r="2463" s="2" customFormat="1" ht="15.75"/>
    <row r="2464" s="2" customFormat="1" ht="15.75"/>
    <row r="2465" s="2" customFormat="1" ht="15.75"/>
    <row r="2466" s="2" customFormat="1" ht="15.75"/>
    <row r="2467" s="2" customFormat="1" ht="15.75"/>
    <row r="2468" s="2" customFormat="1" ht="15.75"/>
    <row r="2469" s="2" customFormat="1" ht="15.75"/>
    <row r="2470" s="2" customFormat="1" ht="15.75"/>
    <row r="2471" s="2" customFormat="1" ht="15.75"/>
    <row r="2472" s="2" customFormat="1" ht="15.75"/>
    <row r="2473" s="2" customFormat="1" ht="15.75"/>
    <row r="2474" s="2" customFormat="1" ht="15.75"/>
    <row r="2475" s="2" customFormat="1" ht="15.75"/>
    <row r="2476" s="2" customFormat="1" ht="15.75"/>
    <row r="2477" s="2" customFormat="1" ht="15.75"/>
    <row r="2478" s="2" customFormat="1" ht="15.75"/>
    <row r="2479" s="2" customFormat="1" ht="15.75"/>
    <row r="2480" s="2" customFormat="1" ht="15.75"/>
    <row r="2481" s="2" customFormat="1" ht="15.75"/>
    <row r="2482" s="2" customFormat="1" ht="15.75"/>
    <row r="2483" s="2" customFormat="1" ht="15.75"/>
    <row r="2484" s="2" customFormat="1" ht="15.75"/>
    <row r="2485" s="2" customFormat="1" ht="15.75"/>
    <row r="2486" s="2" customFormat="1" ht="15.75"/>
    <row r="2487" s="2" customFormat="1" ht="15.75"/>
    <row r="2488" s="2" customFormat="1" ht="15.75"/>
    <row r="2489" s="2" customFormat="1" ht="15.75"/>
    <row r="2490" s="2" customFormat="1" ht="15.75"/>
    <row r="2491" s="2" customFormat="1" ht="15.75"/>
    <row r="2492" s="2" customFormat="1" ht="15.75"/>
    <row r="2493" s="2" customFormat="1" ht="15.75"/>
    <row r="2494" s="2" customFormat="1" ht="15.75"/>
    <row r="2495" s="2" customFormat="1" ht="15.75"/>
    <row r="2496" s="2" customFormat="1" ht="15.75"/>
    <row r="2497" s="2" customFormat="1" ht="15.75"/>
    <row r="2498" s="2" customFormat="1" ht="15.75"/>
    <row r="2499" s="2" customFormat="1" ht="15.75"/>
    <row r="2500" s="2" customFormat="1" ht="15.75"/>
    <row r="2501" s="2" customFormat="1" ht="15.75"/>
    <row r="2502" s="2" customFormat="1" ht="15.75"/>
    <row r="2503" s="2" customFormat="1" ht="15.75"/>
    <row r="2504" s="2" customFormat="1" ht="15.75"/>
    <row r="2505" s="2" customFormat="1" ht="15.75"/>
    <row r="2506" s="2" customFormat="1" ht="15.75"/>
    <row r="2507" s="2" customFormat="1" ht="15.75"/>
    <row r="2508" s="2" customFormat="1" ht="15.75"/>
    <row r="2509" s="2" customFormat="1" ht="15.75"/>
    <row r="2510" s="2" customFormat="1" ht="15.75"/>
    <row r="2511" s="2" customFormat="1" ht="15.75"/>
    <row r="2512" s="2" customFormat="1" ht="15.75"/>
    <row r="2513" s="2" customFormat="1" ht="15.75"/>
    <row r="2514" s="2" customFormat="1" ht="15.75"/>
    <row r="2515" s="2" customFormat="1" ht="15.75"/>
    <row r="2516" s="2" customFormat="1" ht="15.75"/>
    <row r="2517" s="2" customFormat="1" ht="15.75"/>
    <row r="2518" s="2" customFormat="1" ht="15.75"/>
    <row r="2519" s="2" customFormat="1" ht="15.75"/>
    <row r="2520" s="2" customFormat="1" ht="15.75"/>
    <row r="2521" s="2" customFormat="1" ht="15.75"/>
    <row r="2522" s="2" customFormat="1" ht="15.75"/>
    <row r="2523" s="2" customFormat="1" ht="15.75"/>
    <row r="2524" s="2" customFormat="1" ht="15.75"/>
    <row r="2525" s="2" customFormat="1" ht="15.75"/>
    <row r="2526" s="2" customFormat="1" ht="15.75"/>
    <row r="2527" s="2" customFormat="1" ht="15.75"/>
    <row r="2528" s="2" customFormat="1" ht="15.75"/>
    <row r="2529" s="2" customFormat="1" ht="15.75"/>
    <row r="2530" s="2" customFormat="1" ht="15.75"/>
    <row r="2531" s="2" customFormat="1" ht="15.75"/>
    <row r="2532" s="2" customFormat="1" ht="15.75"/>
    <row r="2533" s="2" customFormat="1" ht="15.75"/>
    <row r="2534" s="2" customFormat="1" ht="15.75"/>
    <row r="2535" s="2" customFormat="1" ht="15.75"/>
    <row r="2536" s="2" customFormat="1" ht="15.75"/>
    <row r="2537" s="2" customFormat="1" ht="15.75"/>
    <row r="2538" s="2" customFormat="1" ht="15.75"/>
    <row r="2539" s="2" customFormat="1" ht="15.75"/>
    <row r="2540" s="2" customFormat="1" ht="15.75"/>
    <row r="2541" s="2" customFormat="1" ht="15.75"/>
    <row r="2542" s="2" customFormat="1" ht="15.75"/>
    <row r="2543" s="2" customFormat="1" ht="15.75"/>
    <row r="2544" s="2" customFormat="1" ht="15.75"/>
    <row r="2545" s="2" customFormat="1" ht="15.75"/>
    <row r="2546" s="2" customFormat="1" ht="15.75"/>
    <row r="2547" s="2" customFormat="1" ht="15.75"/>
    <row r="2548" s="2" customFormat="1" ht="15.75"/>
    <row r="2549" s="2" customFormat="1" ht="15.75"/>
    <row r="2550" s="2" customFormat="1" ht="15.75"/>
    <row r="2551" s="2" customFormat="1" ht="15.75"/>
    <row r="2552" s="2" customFormat="1" ht="15.75"/>
    <row r="2553" s="2" customFormat="1" ht="15.75"/>
    <row r="2554" s="2" customFormat="1" ht="15.75"/>
    <row r="2555" s="2" customFormat="1" ht="15.75"/>
    <row r="2556" s="2" customFormat="1" ht="15.75"/>
    <row r="2557" s="2" customFormat="1" ht="15.75"/>
    <row r="2558" s="2" customFormat="1" ht="15.75"/>
    <row r="2559" s="2" customFormat="1" ht="15.75"/>
    <row r="2560" s="2" customFormat="1" ht="15.75"/>
    <row r="2561" s="2" customFormat="1" ht="15.75"/>
    <row r="2562" s="2" customFormat="1" ht="15.75"/>
    <row r="2563" s="2" customFormat="1" ht="15.75"/>
    <row r="2564" s="2" customFormat="1" ht="15.75"/>
    <row r="2565" s="2" customFormat="1" ht="15.75"/>
    <row r="2566" s="2" customFormat="1" ht="15.75"/>
    <row r="2567" s="2" customFormat="1" ht="15.75"/>
    <row r="2568" s="2" customFormat="1" ht="15.75"/>
    <row r="2569" s="2" customFormat="1" ht="15.75"/>
    <row r="2570" s="2" customFormat="1" ht="15.75"/>
    <row r="2571" s="2" customFormat="1" ht="15.75"/>
    <row r="2572" s="2" customFormat="1" ht="15.75"/>
    <row r="2573" s="2" customFormat="1" ht="15.75"/>
    <row r="2574" s="2" customFormat="1" ht="15.75"/>
    <row r="2575" s="2" customFormat="1" ht="15.75"/>
    <row r="2576" s="2" customFormat="1" ht="15.75"/>
    <row r="2577" s="2" customFormat="1" ht="15.75"/>
    <row r="2578" s="2" customFormat="1" ht="15.75"/>
    <row r="2579" s="2" customFormat="1" ht="15.75"/>
    <row r="2580" s="2" customFormat="1" ht="15.75"/>
    <row r="2581" s="2" customFormat="1" ht="15.75"/>
    <row r="2582" s="2" customFormat="1" ht="15.75"/>
    <row r="2583" s="2" customFormat="1" ht="15.75"/>
    <row r="2584" s="2" customFormat="1" ht="15.75"/>
    <row r="2585" s="2" customFormat="1" ht="15.75"/>
    <row r="2586" s="2" customFormat="1" ht="15.75"/>
    <row r="2587" s="2" customFormat="1" ht="15.75"/>
    <row r="2588" s="2" customFormat="1" ht="15.75"/>
    <row r="2589" s="2" customFormat="1" ht="15.75"/>
    <row r="2590" s="2" customFormat="1" ht="15.75"/>
    <row r="2591" s="2" customFormat="1" ht="15.75"/>
    <row r="2592" s="2" customFormat="1" ht="15.75"/>
    <row r="2593" s="2" customFormat="1" ht="15.75"/>
    <row r="2594" s="2" customFormat="1" ht="15.75"/>
    <row r="2595" s="2" customFormat="1" ht="15.75"/>
    <row r="2596" s="2" customFormat="1" ht="15.75"/>
    <row r="2597" s="2" customFormat="1" ht="15.75"/>
    <row r="2598" s="2" customFormat="1" ht="15.75"/>
    <row r="2599" s="2" customFormat="1" ht="15.75"/>
    <row r="2600" s="2" customFormat="1" ht="15.75"/>
    <row r="2601" s="2" customFormat="1" ht="15.75"/>
    <row r="2602" s="2" customFormat="1" ht="15.75"/>
    <row r="2603" s="2" customFormat="1" ht="15.75"/>
    <row r="2604" s="2" customFormat="1" ht="15.75"/>
    <row r="2605" s="2" customFormat="1" ht="15.75"/>
    <row r="2606" s="2" customFormat="1" ht="15.75"/>
    <row r="2607" s="2" customFormat="1" ht="15.75"/>
    <row r="2608" s="2" customFormat="1" ht="15.75"/>
    <row r="2609" s="2" customFormat="1" ht="15.75"/>
    <row r="2610" s="2" customFormat="1" ht="15.75"/>
    <row r="2611" s="2" customFormat="1" ht="15.75"/>
    <row r="2612" s="2" customFormat="1" ht="15.75"/>
    <row r="2613" s="2" customFormat="1" ht="15.75"/>
    <row r="2614" s="2" customFormat="1" ht="15.75"/>
    <row r="2615" s="2" customFormat="1" ht="15.75"/>
    <row r="2616" s="2" customFormat="1" ht="15.75"/>
    <row r="2617" s="2" customFormat="1" ht="15.75"/>
    <row r="2618" s="2" customFormat="1" ht="15.75"/>
    <row r="2619" s="2" customFormat="1" ht="15.75"/>
    <row r="2620" s="2" customFormat="1" ht="15.75"/>
    <row r="2621" s="2" customFormat="1" ht="15.75"/>
    <row r="2622" s="2" customFormat="1" ht="15.75"/>
    <row r="2623" s="2" customFormat="1" ht="15.75"/>
    <row r="2624" s="2" customFormat="1" ht="15.75"/>
    <row r="2625" s="2" customFormat="1" ht="15.75"/>
    <row r="2626" s="2" customFormat="1" ht="15.75"/>
    <row r="2627" s="2" customFormat="1" ht="15.75"/>
    <row r="2628" s="2" customFormat="1" ht="15.75"/>
    <row r="2629" s="2" customFormat="1" ht="15.75"/>
    <row r="2630" s="2" customFormat="1" ht="15.75"/>
    <row r="2631" s="2" customFormat="1" ht="15.75"/>
    <row r="2632" s="2" customFormat="1" ht="15.75"/>
    <row r="2633" s="2" customFormat="1" ht="15.75"/>
    <row r="2634" s="2" customFormat="1" ht="15.75"/>
    <row r="2635" s="2" customFormat="1" ht="15.75"/>
    <row r="2636" s="2" customFormat="1" ht="15.75"/>
    <row r="2637" s="2" customFormat="1" ht="15.75"/>
    <row r="2638" s="2" customFormat="1" ht="15.75"/>
    <row r="2639" s="2" customFormat="1" ht="15.75"/>
    <row r="2640" s="2" customFormat="1" ht="15.75"/>
    <row r="2641" s="2" customFormat="1" ht="15.75"/>
    <row r="2642" s="2" customFormat="1" ht="15.75"/>
    <row r="2643" s="2" customFormat="1" ht="15.75"/>
    <row r="2644" s="2" customFormat="1" ht="15.75"/>
    <row r="2645" s="2" customFormat="1" ht="15.75"/>
    <row r="2646" s="2" customFormat="1" ht="15.75"/>
    <row r="2647" s="2" customFormat="1" ht="15.75"/>
    <row r="2648" s="2" customFormat="1" ht="15.75"/>
    <row r="2649" s="2" customFormat="1" ht="15.75"/>
    <row r="2650" s="2" customFormat="1" ht="15.75"/>
    <row r="2651" s="2" customFormat="1" ht="15.75"/>
    <row r="2652" s="2" customFormat="1" ht="15.75"/>
    <row r="2653" s="2" customFormat="1" ht="15.75"/>
    <row r="2654" s="2" customFormat="1" ht="15.75"/>
    <row r="2655" s="2" customFormat="1" ht="15.75"/>
    <row r="2656" s="2" customFormat="1" ht="15.75"/>
    <row r="2657" s="2" customFormat="1" ht="15.75"/>
    <row r="2658" s="2" customFormat="1" ht="15.75"/>
    <row r="2659" s="2" customFormat="1" ht="15.75"/>
    <row r="2660" s="2" customFormat="1" ht="15.75"/>
    <row r="2661" s="2" customFormat="1" ht="15.75"/>
    <row r="2662" s="2" customFormat="1" ht="15.75"/>
    <row r="2663" s="2" customFormat="1" ht="15.75"/>
    <row r="2664" s="2" customFormat="1" ht="15.75"/>
    <row r="2665" s="2" customFormat="1" ht="15.75"/>
    <row r="2666" s="2" customFormat="1" ht="15.75"/>
    <row r="2667" s="2" customFormat="1" ht="15.75"/>
    <row r="2668" s="2" customFormat="1" ht="15.75"/>
    <row r="2669" s="2" customFormat="1" ht="15.75"/>
    <row r="2670" s="2" customFormat="1" ht="15.75"/>
    <row r="2671" s="2" customFormat="1" ht="15.75"/>
    <row r="2672" s="2" customFormat="1" ht="15.75"/>
    <row r="2673" s="2" customFormat="1" ht="15.75"/>
    <row r="2674" s="2" customFormat="1" ht="15.75"/>
    <row r="2675" s="2" customFormat="1" ht="15.75"/>
    <row r="2676" s="2" customFormat="1" ht="15.75"/>
    <row r="2677" s="2" customFormat="1" ht="15.75"/>
    <row r="2678" s="2" customFormat="1" ht="15.75"/>
    <row r="2679" s="2" customFormat="1" ht="15.75"/>
    <row r="2680" s="2" customFormat="1" ht="15.75"/>
    <row r="2681" s="2" customFormat="1" ht="15.75"/>
    <row r="2682" s="2" customFormat="1" ht="15.75"/>
    <row r="2683" s="2" customFormat="1" ht="15.75"/>
    <row r="2684" s="2" customFormat="1" ht="15.75"/>
    <row r="2685" s="2" customFormat="1" ht="15.75"/>
    <row r="2686" s="2" customFormat="1" ht="15.75"/>
    <row r="2687" s="2" customFormat="1" ht="15.75"/>
    <row r="2688" s="2" customFormat="1" ht="15.75"/>
    <row r="2689" s="2" customFormat="1" ht="15.75"/>
    <row r="2690" s="2" customFormat="1" ht="15.75"/>
    <row r="2691" s="2" customFormat="1" ht="15.75"/>
    <row r="2692" s="2" customFormat="1" ht="15.75"/>
    <row r="2693" s="2" customFormat="1" ht="15.75"/>
    <row r="2694" s="2" customFormat="1" ht="15.75"/>
    <row r="2695" s="2" customFormat="1" ht="15.75"/>
    <row r="2696" s="2" customFormat="1" ht="15.75"/>
    <row r="2697" s="2" customFormat="1" ht="15.75"/>
    <row r="2698" s="2" customFormat="1" ht="15.75"/>
    <row r="2699" s="2" customFormat="1" ht="15.75"/>
    <row r="2700" s="2" customFormat="1" ht="15.75"/>
    <row r="2701" s="2" customFormat="1" ht="15.75"/>
    <row r="2702" s="2" customFormat="1" ht="15.75"/>
    <row r="2703" s="2" customFormat="1" ht="15.75"/>
    <row r="2704" s="2" customFormat="1" ht="15.75"/>
    <row r="2705" s="2" customFormat="1" ht="15.75"/>
    <row r="2706" s="2" customFormat="1" ht="15.75"/>
    <row r="2707" s="2" customFormat="1" ht="15.75"/>
    <row r="2708" s="2" customFormat="1" ht="15.75"/>
    <row r="2709" s="2" customFormat="1" ht="15.75"/>
    <row r="2710" s="2" customFormat="1" ht="15.75"/>
    <row r="2711" s="2" customFormat="1" ht="15.75"/>
    <row r="2712" s="2" customFormat="1" ht="15.75"/>
    <row r="2713" s="2" customFormat="1" ht="15.75"/>
    <row r="2714" s="2" customFormat="1" ht="15.75"/>
    <row r="2715" s="2" customFormat="1" ht="15.75"/>
    <row r="2716" s="2" customFormat="1" ht="15.75"/>
    <row r="2717" s="2" customFormat="1" ht="15.75"/>
    <row r="2718" s="2" customFormat="1" ht="15.75"/>
    <row r="2719" s="2" customFormat="1" ht="15.75"/>
    <row r="2720" s="2" customFormat="1" ht="15.75"/>
    <row r="2721" s="2" customFormat="1" ht="15.75"/>
    <row r="2722" s="2" customFormat="1" ht="15.75"/>
    <row r="2723" s="2" customFormat="1" ht="15.75"/>
    <row r="2724" s="2" customFormat="1" ht="15.75"/>
    <row r="2725" s="2" customFormat="1" ht="15.75"/>
    <row r="2726" s="2" customFormat="1" ht="15.75"/>
    <row r="2727" s="2" customFormat="1" ht="15.75"/>
    <row r="2728" s="2" customFormat="1" ht="15.75"/>
    <row r="2729" s="2" customFormat="1" ht="15.75"/>
    <row r="2730" s="2" customFormat="1" ht="15.75"/>
    <row r="2731" s="2" customFormat="1" ht="15.75"/>
    <row r="2732" s="2" customFormat="1" ht="15.75"/>
    <row r="2733" s="2" customFormat="1" ht="15.75"/>
    <row r="2734" s="2" customFormat="1" ht="15.75"/>
    <row r="2735" s="2" customFormat="1" ht="15.75"/>
    <row r="2736" s="2" customFormat="1" ht="15.75"/>
    <row r="2737" s="2" customFormat="1" ht="15.75"/>
    <row r="2738" s="2" customFormat="1" ht="15.75"/>
    <row r="2739" s="2" customFormat="1" ht="15.75"/>
    <row r="2740" s="2" customFormat="1" ht="15.75"/>
    <row r="2741" s="2" customFormat="1" ht="15.75"/>
    <row r="2742" s="2" customFormat="1" ht="15.75"/>
    <row r="2743" s="2" customFormat="1" ht="15.75"/>
    <row r="2744" s="2" customFormat="1" ht="15.75"/>
    <row r="2745" s="2" customFormat="1" ht="15.75"/>
    <row r="2746" s="2" customFormat="1" ht="15.75"/>
    <row r="2747" s="2" customFormat="1" ht="15.75"/>
    <row r="2748" s="2" customFormat="1" ht="15.75"/>
    <row r="2749" s="2" customFormat="1" ht="15.75"/>
    <row r="2750" s="2" customFormat="1" ht="15.75"/>
    <row r="2751" s="2" customFormat="1" ht="15.75"/>
    <row r="2752" s="2" customFormat="1" ht="15.75"/>
    <row r="2753" s="2" customFormat="1" ht="15.75"/>
    <row r="2754" s="2" customFormat="1" ht="15.75"/>
    <row r="2755" s="2" customFormat="1" ht="15.75"/>
    <row r="2756" s="2" customFormat="1" ht="15.75"/>
    <row r="2757" s="2" customFormat="1" ht="15.75"/>
    <row r="2758" s="2" customFormat="1" ht="15.75"/>
    <row r="2759" s="2" customFormat="1" ht="15.75"/>
    <row r="2760" s="2" customFormat="1" ht="15.75"/>
    <row r="2761" s="2" customFormat="1" ht="15.75"/>
    <row r="2762" s="2" customFormat="1" ht="15.75"/>
    <row r="2763" s="2" customFormat="1" ht="15.75"/>
    <row r="2764" s="2" customFormat="1" ht="15.75"/>
    <row r="2765" s="2" customFormat="1" ht="15.75"/>
    <row r="2766" s="2" customFormat="1" ht="15.75"/>
    <row r="2767" s="2" customFormat="1" ht="15.75"/>
    <row r="2768" s="2" customFormat="1" ht="15.75"/>
    <row r="2769" s="2" customFormat="1" ht="15.75"/>
    <row r="2770" s="2" customFormat="1" ht="15.75"/>
    <row r="2771" s="2" customFormat="1" ht="15.75"/>
    <row r="2772" s="2" customFormat="1" ht="15.75"/>
    <row r="2773" s="2" customFormat="1" ht="15.75"/>
    <row r="2774" s="2" customFormat="1" ht="15.75"/>
    <row r="2775" s="2" customFormat="1" ht="15.75"/>
    <row r="2776" s="2" customFormat="1" ht="15.75"/>
    <row r="2777" s="2" customFormat="1" ht="15.75"/>
    <row r="2778" s="2" customFormat="1" ht="15.75"/>
    <row r="2779" s="2" customFormat="1" ht="15.75"/>
    <row r="2780" s="2" customFormat="1" ht="15.75"/>
    <row r="2781" s="2" customFormat="1" ht="15.75"/>
    <row r="2782" s="2" customFormat="1" ht="15.75"/>
    <row r="2783" s="2" customFormat="1" ht="15.75"/>
    <row r="2784" s="2" customFormat="1" ht="15.75"/>
    <row r="2785" s="2" customFormat="1" ht="15.75"/>
    <row r="2786" s="2" customFormat="1" ht="15.75"/>
    <row r="2787" s="2" customFormat="1" ht="15.75"/>
    <row r="2788" s="2" customFormat="1" ht="15.75"/>
    <row r="2789" s="2" customFormat="1" ht="15.75"/>
    <row r="2790" s="2" customFormat="1" ht="15.75"/>
    <row r="2791" s="2" customFormat="1" ht="15.75"/>
    <row r="2792" s="2" customFormat="1" ht="15.75"/>
    <row r="2793" s="2" customFormat="1" ht="15.75"/>
    <row r="2794" s="2" customFormat="1" ht="15.75"/>
    <row r="2795" s="2" customFormat="1" ht="15.75"/>
    <row r="2796" s="2" customFormat="1" ht="15.75"/>
    <row r="2797" s="2" customFormat="1" ht="15.75"/>
    <row r="2798" s="2" customFormat="1" ht="15.75"/>
    <row r="2799" s="2" customFormat="1" ht="15.75"/>
    <row r="2800" s="2" customFormat="1" ht="15.75"/>
    <row r="2801" s="2" customFormat="1" ht="15.75"/>
    <row r="2802" s="2" customFormat="1" ht="15.75"/>
    <row r="2803" s="2" customFormat="1" ht="15.75"/>
    <row r="2804" s="2" customFormat="1" ht="15.75"/>
    <row r="2805" s="2" customFormat="1" ht="15.75"/>
    <row r="2806" s="2" customFormat="1" ht="15.75"/>
    <row r="2807" s="2" customFormat="1" ht="15.75"/>
    <row r="2808" s="2" customFormat="1" ht="15.75"/>
    <row r="2809" s="2" customFormat="1" ht="15.75"/>
    <row r="2810" s="2" customFormat="1" ht="15.75"/>
    <row r="2811" s="2" customFormat="1" ht="15.75"/>
    <row r="2812" s="2" customFormat="1" ht="15.75"/>
    <row r="2813" s="2" customFormat="1" ht="15.75"/>
    <row r="2814" s="2" customFormat="1" ht="15.75"/>
    <row r="2815" s="2" customFormat="1" ht="15.75"/>
    <row r="2816" s="2" customFormat="1" ht="15.75"/>
    <row r="2817" s="2" customFormat="1" ht="15.75"/>
    <row r="2818" s="2" customFormat="1" ht="15.75"/>
    <row r="2819" s="2" customFormat="1" ht="15.75"/>
    <row r="2820" s="2" customFormat="1" ht="15.75"/>
    <row r="2821" s="2" customFormat="1" ht="15.75"/>
    <row r="2822" s="2" customFormat="1" ht="15.75"/>
    <row r="2823" s="2" customFormat="1" ht="15.75"/>
    <row r="2824" s="2" customFormat="1" ht="15.75"/>
    <row r="2825" s="2" customFormat="1" ht="15.75"/>
    <row r="2826" s="2" customFormat="1" ht="15.75"/>
    <row r="2827" s="2" customFormat="1" ht="15.75"/>
    <row r="2828" s="2" customFormat="1" ht="15.75"/>
    <row r="2829" s="2" customFormat="1" ht="15.75"/>
    <row r="2830" s="2" customFormat="1" ht="15.75"/>
    <row r="2831" s="2" customFormat="1" ht="15.75"/>
    <row r="2832" s="2" customFormat="1" ht="15.75"/>
    <row r="2833" s="2" customFormat="1" ht="15.75"/>
    <row r="2834" s="2" customFormat="1" ht="15.75"/>
    <row r="2835" s="2" customFormat="1" ht="15.75"/>
    <row r="2836" s="2" customFormat="1" ht="15.75"/>
    <row r="2837" s="2" customFormat="1" ht="15.75"/>
    <row r="2838" s="2" customFormat="1" ht="15.75"/>
    <row r="2839" s="2" customFormat="1" ht="15.75"/>
    <row r="2840" s="2" customFormat="1" ht="15.75"/>
    <row r="2841" s="2" customFormat="1" ht="15.75"/>
    <row r="2842" s="2" customFormat="1" ht="15.75"/>
    <row r="2843" s="2" customFormat="1" ht="15.75"/>
    <row r="2844" s="2" customFormat="1" ht="15.75"/>
    <row r="2845" s="2" customFormat="1" ht="15.75"/>
    <row r="2846" s="2" customFormat="1" ht="15.75"/>
    <row r="2847" s="2" customFormat="1" ht="15.75"/>
    <row r="2848" s="2" customFormat="1" ht="15.75"/>
    <row r="2849" s="2" customFormat="1" ht="15.75"/>
    <row r="2850" s="2" customFormat="1" ht="15.75"/>
    <row r="2851" s="2" customFormat="1" ht="15.75"/>
    <row r="2852" s="2" customFormat="1" ht="15.75"/>
    <row r="2853" s="2" customFormat="1" ht="15.75"/>
    <row r="2854" s="2" customFormat="1" ht="15.75"/>
    <row r="2855" s="2" customFormat="1" ht="15.75"/>
    <row r="2856" s="2" customFormat="1" ht="15.75"/>
    <row r="2857" s="2" customFormat="1" ht="15.75"/>
    <row r="2858" s="2" customFormat="1" ht="15.75"/>
    <row r="2859" s="2" customFormat="1" ht="15.75"/>
    <row r="2860" s="2" customFormat="1" ht="15.75"/>
    <row r="2861" s="2" customFormat="1" ht="15.75"/>
    <row r="2862" s="2" customFormat="1" ht="15.75"/>
    <row r="2863" s="2" customFormat="1" ht="15.75"/>
    <row r="2864" s="2" customFormat="1" ht="15.75"/>
    <row r="2865" s="2" customFormat="1" ht="15.75"/>
    <row r="2866" s="2" customFormat="1" ht="15.75"/>
    <row r="2867" s="2" customFormat="1" ht="15.75"/>
    <row r="2868" s="2" customFormat="1" ht="15.75"/>
    <row r="2869" s="2" customFormat="1" ht="15.75"/>
    <row r="2870" s="2" customFormat="1" ht="15.75"/>
    <row r="2871" s="2" customFormat="1" ht="15.75"/>
    <row r="2872" s="2" customFormat="1" ht="15.75"/>
    <row r="2873" s="2" customFormat="1" ht="15.75"/>
    <row r="2874" s="2" customFormat="1" ht="15.75"/>
    <row r="2875" s="2" customFormat="1" ht="15.75"/>
    <row r="2876" s="2" customFormat="1" ht="15.75"/>
    <row r="2877" s="2" customFormat="1" ht="15.75"/>
    <row r="2878" s="2" customFormat="1" ht="15.75"/>
    <row r="2879" s="2" customFormat="1" ht="15.75"/>
    <row r="2880" s="2" customFormat="1" ht="15.75"/>
    <row r="2881" s="2" customFormat="1" ht="15.75"/>
    <row r="2882" s="2" customFormat="1" ht="15.75"/>
    <row r="2883" s="2" customFormat="1" ht="15.75"/>
    <row r="2884" s="2" customFormat="1" ht="15.75"/>
    <row r="2885" s="2" customFormat="1" ht="15.75"/>
    <row r="2886" s="2" customFormat="1" ht="15.75"/>
    <row r="2887" s="2" customFormat="1" ht="15.75"/>
    <row r="2888" s="2" customFormat="1" ht="15.75"/>
    <row r="2889" s="2" customFormat="1" ht="15.75"/>
    <row r="2890" s="2" customFormat="1" ht="15.75"/>
    <row r="2891" s="2" customFormat="1" ht="15.75"/>
    <row r="2892" s="2" customFormat="1" ht="15.75"/>
    <row r="2893" s="2" customFormat="1" ht="15.75"/>
    <row r="2894" s="2" customFormat="1" ht="15.75"/>
    <row r="2895" s="2" customFormat="1" ht="15.75"/>
    <row r="2896" s="2" customFormat="1" ht="15.75"/>
    <row r="2897" s="2" customFormat="1" ht="15.75"/>
    <row r="2898" s="2" customFormat="1" ht="15.75"/>
    <row r="2899" s="2" customFormat="1" ht="15.75"/>
    <row r="2900" s="2" customFormat="1" ht="15.75"/>
    <row r="2901" s="2" customFormat="1" ht="15.75"/>
    <row r="2902" s="2" customFormat="1" ht="15.75"/>
    <row r="2903" s="2" customFormat="1" ht="15.75"/>
    <row r="2904" s="2" customFormat="1" ht="15.75"/>
    <row r="2905" s="2" customFormat="1" ht="15.75"/>
    <row r="2906" s="2" customFormat="1" ht="15.75"/>
    <row r="2907" s="2" customFormat="1" ht="15.75"/>
    <row r="2908" s="2" customFormat="1" ht="15.75"/>
    <row r="2909" s="2" customFormat="1" ht="15.75"/>
    <row r="2910" s="2" customFormat="1" ht="15.75"/>
    <row r="2911" s="2" customFormat="1" ht="15.75"/>
    <row r="2912" s="2" customFormat="1" ht="15.75"/>
    <row r="2913" s="2" customFormat="1" ht="15.75"/>
    <row r="2914" s="2" customFormat="1" ht="15.75"/>
    <row r="2915" s="2" customFormat="1" ht="15.75"/>
    <row r="2916" s="2" customFormat="1" ht="15.75"/>
    <row r="2917" s="2" customFormat="1" ht="15.75"/>
    <row r="2918" s="2" customFormat="1" ht="15.75"/>
    <row r="2919" s="2" customFormat="1" ht="15.75"/>
    <row r="2920" s="2" customFormat="1" ht="15.75"/>
    <row r="2921" s="2" customFormat="1" ht="15.75"/>
    <row r="2922" s="2" customFormat="1" ht="15.75"/>
    <row r="2923" s="2" customFormat="1" ht="15.75"/>
    <row r="2924" s="2" customFormat="1" ht="15.75"/>
    <row r="2925" s="2" customFormat="1" ht="15.75"/>
    <row r="2926" s="2" customFormat="1" ht="15.75"/>
    <row r="2927" s="2" customFormat="1" ht="15.75"/>
    <row r="2928" s="2" customFormat="1" ht="15.75"/>
    <row r="2929" s="2" customFormat="1" ht="15.75"/>
    <row r="2930" s="2" customFormat="1" ht="15.75"/>
    <row r="2931" s="2" customFormat="1" ht="15.75"/>
    <row r="2932" s="2" customFormat="1" ht="15.75"/>
    <row r="2933" s="2" customFormat="1" ht="15.75"/>
    <row r="2934" s="2" customFormat="1" ht="15.75"/>
    <row r="2935" s="2" customFormat="1" ht="15.75"/>
    <row r="2936" s="2" customFormat="1" ht="15.75"/>
    <row r="2937" s="2" customFormat="1" ht="15.75"/>
    <row r="2938" s="2" customFormat="1" ht="15.75"/>
    <row r="2939" s="2" customFormat="1" ht="15.75"/>
    <row r="2940" s="2" customFormat="1" ht="15.75"/>
    <row r="2941" s="2" customFormat="1" ht="15.75"/>
    <row r="2942" s="2" customFormat="1" ht="15.75"/>
    <row r="2943" s="2" customFormat="1" ht="15.75"/>
    <row r="2944" s="2" customFormat="1" ht="15.75"/>
    <row r="2945" s="2" customFormat="1" ht="15.75"/>
    <row r="2946" s="2" customFormat="1" ht="15.75"/>
    <row r="2947" s="2" customFormat="1" ht="15.75"/>
    <row r="2948" s="2" customFormat="1" ht="15.75"/>
    <row r="2949" s="2" customFormat="1" ht="15.75"/>
    <row r="2950" s="2" customFormat="1" ht="15.75"/>
    <row r="2951" s="2" customFormat="1" ht="15.75"/>
    <row r="2952" s="2" customFormat="1" ht="15.75"/>
    <row r="2953" s="2" customFormat="1" ht="15.75"/>
    <row r="2954" s="2" customFormat="1" ht="15.75"/>
    <row r="2955" s="2" customFormat="1" ht="15.75"/>
    <row r="2956" s="2" customFormat="1" ht="15.75"/>
    <row r="2957" s="2" customFormat="1" ht="15.75"/>
    <row r="2958" s="2" customFormat="1" ht="15.75"/>
    <row r="2959" s="2" customFormat="1" ht="15.75"/>
    <row r="2960" s="2" customFormat="1" ht="15.75"/>
    <row r="2961" s="2" customFormat="1" ht="15.75"/>
    <row r="2962" s="2" customFormat="1" ht="15.75"/>
    <row r="2963" s="2" customFormat="1" ht="15.75"/>
    <row r="2964" s="2" customFormat="1" ht="15.75"/>
    <row r="2965" s="2" customFormat="1" ht="15.75"/>
    <row r="2966" s="2" customFormat="1" ht="15.75"/>
    <row r="2967" s="2" customFormat="1" ht="15.75"/>
    <row r="2968" s="2" customFormat="1" ht="15.75"/>
    <row r="2969" s="2" customFormat="1" ht="15.75"/>
    <row r="2970" s="2" customFormat="1" ht="15.75"/>
    <row r="2971" s="2" customFormat="1" ht="15.75"/>
    <row r="2972" s="2" customFormat="1" ht="15.75"/>
    <row r="2973" s="2" customFormat="1" ht="15.75"/>
    <row r="2974" s="2" customFormat="1" ht="15.75"/>
    <row r="2975" s="2" customFormat="1" ht="15.75"/>
    <row r="2976" s="2" customFormat="1" ht="15.75"/>
    <row r="2977" s="2" customFormat="1" ht="15.75"/>
    <row r="2978" s="2" customFormat="1" ht="15.75"/>
    <row r="2979" s="2" customFormat="1" ht="15.75"/>
    <row r="2980" s="2" customFormat="1" ht="15.75"/>
    <row r="2981" s="2" customFormat="1" ht="15.75"/>
    <row r="2982" s="2" customFormat="1" ht="15.75"/>
    <row r="2983" s="2" customFormat="1" ht="15.75"/>
    <row r="2984" s="2" customFormat="1" ht="15.75"/>
    <row r="2985" s="2" customFormat="1" ht="15.75"/>
    <row r="2986" s="2" customFormat="1" ht="15.75"/>
    <row r="2987" s="2" customFormat="1" ht="15.75"/>
    <row r="2988" s="2" customFormat="1" ht="15.75"/>
    <row r="2989" s="2" customFormat="1" ht="15.75"/>
    <row r="2990" s="2" customFormat="1" ht="15.75"/>
    <row r="2991" s="2" customFormat="1" ht="15.75"/>
    <row r="2992" s="2" customFormat="1" ht="15.75"/>
    <row r="2993" s="2" customFormat="1" ht="15.75"/>
    <row r="2994" s="2" customFormat="1" ht="15.75"/>
    <row r="2995" s="2" customFormat="1" ht="15.75"/>
    <row r="2996" s="2" customFormat="1" ht="15.75"/>
    <row r="2997" s="2" customFormat="1" ht="15.75"/>
    <row r="2998" s="2" customFormat="1" ht="15.75"/>
    <row r="2999" s="2" customFormat="1" ht="15.75"/>
    <row r="3000" s="2" customFormat="1" ht="15.75"/>
    <row r="3001" s="2" customFormat="1" ht="15.75"/>
    <row r="3002" s="2" customFormat="1" ht="15.75"/>
    <row r="3003" s="2" customFormat="1" ht="15.75"/>
    <row r="3004" s="2" customFormat="1" ht="15.75"/>
    <row r="3005" s="2" customFormat="1" ht="15.75"/>
    <row r="3006" s="2" customFormat="1" ht="15.75"/>
    <row r="3007" s="2" customFormat="1" ht="15.75"/>
    <row r="3008" s="2" customFormat="1" ht="15.75"/>
    <row r="3009" s="2" customFormat="1" ht="15.75"/>
    <row r="3010" s="2" customFormat="1" ht="15.75"/>
    <row r="3011" s="2" customFormat="1" ht="15.75"/>
    <row r="3012" s="2" customFormat="1" ht="15.75"/>
    <row r="3013" s="2" customFormat="1" ht="15.75"/>
    <row r="3014" s="2" customFormat="1" ht="15.75"/>
    <row r="3015" s="2" customFormat="1" ht="15.75"/>
    <row r="3016" s="2" customFormat="1" ht="15.75"/>
    <row r="3017" s="2" customFormat="1" ht="15.75"/>
    <row r="3018" s="2" customFormat="1" ht="15.75"/>
    <row r="3019" s="2" customFormat="1" ht="15.75"/>
    <row r="3020" s="2" customFormat="1" ht="15.75"/>
    <row r="3021" s="2" customFormat="1" ht="15.75"/>
    <row r="3022" s="2" customFormat="1" ht="15.75"/>
    <row r="3023" s="2" customFormat="1" ht="15.75"/>
    <row r="3024" s="2" customFormat="1" ht="15.75"/>
    <row r="3025" s="2" customFormat="1" ht="15.75"/>
    <row r="3026" s="2" customFormat="1" ht="15.75"/>
    <row r="3027" s="2" customFormat="1" ht="15.75"/>
    <row r="3028" s="2" customFormat="1" ht="15.75"/>
    <row r="3029" s="2" customFormat="1" ht="15.75"/>
    <row r="3030" s="2" customFormat="1" ht="15.75"/>
    <row r="3031" s="2" customFormat="1" ht="15.75"/>
    <row r="3032" s="2" customFormat="1" ht="15.75"/>
    <row r="3033" s="2" customFormat="1" ht="15.75"/>
    <row r="3034" s="2" customFormat="1" ht="15.75"/>
    <row r="3035" s="2" customFormat="1" ht="15.75"/>
    <row r="3036" s="2" customFormat="1" ht="15.75"/>
    <row r="3037" s="2" customFormat="1" ht="15.75"/>
    <row r="3038" s="2" customFormat="1" ht="15.75"/>
    <row r="3039" s="2" customFormat="1" ht="15.75"/>
    <row r="3040" s="2" customFormat="1" ht="15.75"/>
    <row r="3041" s="2" customFormat="1" ht="15.75"/>
    <row r="3042" s="2" customFormat="1" ht="15.75"/>
    <row r="3043" s="2" customFormat="1" ht="15.75"/>
    <row r="3044" s="2" customFormat="1" ht="15.75"/>
    <row r="3045" s="2" customFormat="1" ht="15.75"/>
    <row r="3046" s="2" customFormat="1" ht="15.75"/>
    <row r="3047" s="2" customFormat="1" ht="15.75"/>
    <row r="3048" s="2" customFormat="1" ht="15.75"/>
    <row r="3049" s="2" customFormat="1" ht="15.75"/>
    <row r="3050" s="2" customFormat="1" ht="15.75"/>
    <row r="3051" s="2" customFormat="1" ht="15.75"/>
    <row r="3052" s="2" customFormat="1" ht="15.75"/>
    <row r="3053" s="2" customFormat="1" ht="15.75"/>
    <row r="3054" s="2" customFormat="1" ht="15.75"/>
    <row r="3055" s="2" customFormat="1" ht="15.75"/>
    <row r="3056" s="2" customFormat="1" ht="15.75"/>
    <row r="3057" s="2" customFormat="1" ht="15.75"/>
    <row r="3058" s="2" customFormat="1" ht="15.75"/>
    <row r="3059" s="2" customFormat="1" ht="15.75"/>
    <row r="3060" s="2" customFormat="1" ht="15.75"/>
    <row r="3061" s="2" customFormat="1" ht="15.75"/>
    <row r="3062" s="2" customFormat="1" ht="15.75"/>
    <row r="3063" s="2" customFormat="1" ht="15.75"/>
    <row r="3064" s="2" customFormat="1" ht="15.75"/>
    <row r="3065" s="2" customFormat="1" ht="15.75"/>
    <row r="3066" s="2" customFormat="1" ht="15.75"/>
    <row r="3067" s="2" customFormat="1" ht="15.75"/>
    <row r="3068" s="2" customFormat="1" ht="15.75"/>
    <row r="3069" s="2" customFormat="1" ht="15.75"/>
    <row r="3070" s="2" customFormat="1" ht="15.75"/>
    <row r="3071" s="2" customFormat="1" ht="15.75"/>
    <row r="3072" s="2" customFormat="1" ht="15.75"/>
    <row r="3073" s="2" customFormat="1" ht="15.75"/>
    <row r="3074" s="2" customFormat="1" ht="15.75"/>
    <row r="3075" s="2" customFormat="1" ht="15.75"/>
    <row r="3076" s="2" customFormat="1" ht="15.75"/>
    <row r="3077" s="2" customFormat="1" ht="15.75"/>
    <row r="3078" s="2" customFormat="1" ht="15.75"/>
    <row r="3079" s="2" customFormat="1" ht="15.75"/>
    <row r="3080" s="2" customFormat="1" ht="15.75"/>
    <row r="3081" s="2" customFormat="1" ht="15.75"/>
    <row r="3082" s="2" customFormat="1" ht="15.75"/>
    <row r="3083" s="2" customFormat="1" ht="15.75"/>
    <row r="3084" s="2" customFormat="1" ht="15.75"/>
    <row r="3085" s="2" customFormat="1" ht="15.75"/>
    <row r="3086" s="2" customFormat="1" ht="15.75"/>
    <row r="3087" s="2" customFormat="1" ht="15.75"/>
    <row r="3088" s="2" customFormat="1" ht="15.75"/>
    <row r="3089" s="2" customFormat="1" ht="15.75"/>
    <row r="3090" s="2" customFormat="1" ht="15.75"/>
    <row r="3091" s="2" customFormat="1" ht="15.75"/>
    <row r="3092" s="2" customFormat="1" ht="15.75"/>
    <row r="3093" s="2" customFormat="1" ht="15.75"/>
    <row r="3094" s="2" customFormat="1" ht="15.75"/>
    <row r="3095" s="2" customFormat="1" ht="15.75"/>
    <row r="3096" s="2" customFormat="1" ht="15.75"/>
    <row r="3097" s="2" customFormat="1" ht="15.75"/>
    <row r="3098" s="2" customFormat="1" ht="15.75"/>
    <row r="3099" s="2" customFormat="1" ht="15.75"/>
    <row r="3100" s="2" customFormat="1" ht="15.75"/>
    <row r="3101" s="2" customFormat="1" ht="15.75"/>
    <row r="3102" s="2" customFormat="1" ht="15.75"/>
    <row r="3103" s="2" customFormat="1" ht="15.75"/>
    <row r="3104" s="2" customFormat="1" ht="15.75"/>
    <row r="3105" s="2" customFormat="1" ht="15.75"/>
    <row r="3106" s="2" customFormat="1" ht="15.75"/>
    <row r="3107" s="2" customFormat="1" ht="15.75"/>
    <row r="3108" s="2" customFormat="1" ht="15.75"/>
    <row r="3109" s="2" customFormat="1" ht="15.75"/>
    <row r="3110" s="2" customFormat="1" ht="15.75"/>
    <row r="3111" s="2" customFormat="1" ht="15.75"/>
    <row r="3112" s="2" customFormat="1" ht="15.75"/>
    <row r="3113" s="2" customFormat="1" ht="15.75"/>
    <row r="3114" s="2" customFormat="1" ht="15.75"/>
    <row r="3115" s="2" customFormat="1" ht="15.75"/>
    <row r="3116" s="2" customFormat="1" ht="15.75"/>
    <row r="3117" s="2" customFormat="1" ht="15.75"/>
    <row r="3118" s="2" customFormat="1" ht="15.75"/>
    <row r="3119" s="2" customFormat="1" ht="15.75"/>
    <row r="3120" s="2" customFormat="1" ht="15.75"/>
    <row r="3121" s="2" customFormat="1" ht="15.75"/>
    <row r="3122" s="2" customFormat="1" ht="15.75"/>
    <row r="3123" s="2" customFormat="1" ht="15.75"/>
    <row r="3124" s="2" customFormat="1" ht="15.75"/>
    <row r="3125" s="2" customFormat="1" ht="15.75"/>
    <row r="3126" s="2" customFormat="1" ht="15.75"/>
    <row r="3127" s="2" customFormat="1" ht="15.75"/>
    <row r="3128" s="2" customFormat="1" ht="15.75"/>
    <row r="3129" s="2" customFormat="1" ht="15.75"/>
    <row r="3130" s="2" customFormat="1" ht="15.75"/>
    <row r="3131" s="2" customFormat="1" ht="15.75"/>
    <row r="3132" s="2" customFormat="1" ht="15.75"/>
    <row r="3133" s="2" customFormat="1" ht="15.75"/>
    <row r="3134" s="2" customFormat="1" ht="15.75"/>
    <row r="3135" s="2" customFormat="1" ht="15.75"/>
    <row r="3136" s="2" customFormat="1" ht="15.75"/>
    <row r="3137" s="2" customFormat="1" ht="15.75"/>
    <row r="3138" s="2" customFormat="1" ht="15.75"/>
    <row r="3139" s="2" customFormat="1" ht="15.75"/>
    <row r="3140" s="2" customFormat="1" ht="15.75"/>
    <row r="3141" s="2" customFormat="1" ht="15.75"/>
    <row r="3142" s="2" customFormat="1" ht="15.75"/>
    <row r="3143" s="2" customFormat="1" ht="15.75"/>
    <row r="3144" s="2" customFormat="1" ht="15.75"/>
    <row r="3145" s="2" customFormat="1" ht="15.75"/>
    <row r="3146" s="2" customFormat="1" ht="15.75"/>
    <row r="3147" s="2" customFormat="1" ht="15.75"/>
    <row r="3148" s="2" customFormat="1" ht="15.75"/>
    <row r="3149" s="2" customFormat="1" ht="15.75"/>
    <row r="3150" s="2" customFormat="1" ht="15.75"/>
    <row r="3151" s="2" customFormat="1" ht="15.75"/>
    <row r="3152" s="2" customFormat="1" ht="15.75"/>
    <row r="3153" s="2" customFormat="1" ht="15.75"/>
    <row r="3154" s="2" customFormat="1" ht="15.75"/>
    <row r="3155" s="2" customFormat="1" ht="15.75"/>
    <row r="3156" s="2" customFormat="1" ht="15.75"/>
    <row r="3157" s="2" customFormat="1" ht="15.75"/>
    <row r="3158" s="2" customFormat="1" ht="15.75"/>
    <row r="3159" s="2" customFormat="1" ht="15.75"/>
    <row r="3160" s="2" customFormat="1" ht="15.75"/>
    <row r="3161" s="2" customFormat="1" ht="15.75"/>
    <row r="3162" s="2" customFormat="1" ht="15.75"/>
    <row r="3163" s="2" customFormat="1" ht="15.75"/>
    <row r="3164" s="2" customFormat="1" ht="15.75"/>
    <row r="3165" s="2" customFormat="1" ht="15.75"/>
    <row r="3166" s="2" customFormat="1" ht="15.75"/>
    <row r="3167" s="2" customFormat="1" ht="15.75"/>
    <row r="3168" s="2" customFormat="1" ht="15.75"/>
    <row r="3169" s="2" customFormat="1" ht="15.75"/>
    <row r="3170" s="2" customFormat="1" ht="15.75"/>
    <row r="3171" s="2" customFormat="1" ht="15.75"/>
    <row r="3172" s="2" customFormat="1" ht="15.75"/>
    <row r="3173" s="2" customFormat="1" ht="15.75"/>
    <row r="3174" s="2" customFormat="1" ht="15.75"/>
    <row r="3175" s="2" customFormat="1" ht="15.75"/>
    <row r="3176" s="2" customFormat="1" ht="15.75"/>
    <row r="3177" s="2" customFormat="1" ht="15.75"/>
    <row r="3178" s="2" customFormat="1" ht="15.75"/>
    <row r="3179" s="2" customFormat="1" ht="15.75"/>
    <row r="3180" s="2" customFormat="1" ht="15.75"/>
    <row r="3181" s="2" customFormat="1" ht="15.75"/>
    <row r="3182" s="2" customFormat="1" ht="15.75"/>
    <row r="3183" s="2" customFormat="1" ht="15.75"/>
    <row r="3184" s="2" customFormat="1" ht="15.75"/>
    <row r="3185" s="2" customFormat="1" ht="15.75"/>
    <row r="3186" s="2" customFormat="1" ht="15.75"/>
    <row r="3187" s="2" customFormat="1" ht="15.75"/>
    <row r="3188" s="2" customFormat="1" ht="15.75"/>
    <row r="3189" s="2" customFormat="1" ht="15.75"/>
    <row r="3190" s="2" customFormat="1" ht="15.75"/>
    <row r="3191" s="2" customFormat="1" ht="15.75"/>
    <row r="3192" s="2" customFormat="1" ht="15.75"/>
    <row r="3193" s="2" customFormat="1" ht="15.75"/>
    <row r="3194" s="2" customFormat="1" ht="15.75"/>
    <row r="3195" s="2" customFormat="1" ht="15.75"/>
    <row r="3196" s="2" customFormat="1" ht="15.75"/>
    <row r="3197" s="2" customFormat="1" ht="15.75"/>
    <row r="3198" s="2" customFormat="1" ht="15.75"/>
    <row r="3199" s="2" customFormat="1" ht="15.75"/>
    <row r="3200" s="2" customFormat="1" ht="15.75"/>
    <row r="3201" s="2" customFormat="1" ht="15.75"/>
    <row r="3202" s="2" customFormat="1" ht="15.75"/>
    <row r="3203" s="2" customFormat="1" ht="15.75"/>
    <row r="3204" s="2" customFormat="1" ht="15.75"/>
    <row r="3205" s="2" customFormat="1" ht="15.75"/>
    <row r="3206" s="2" customFormat="1" ht="15.75"/>
    <row r="3207" s="2" customFormat="1" ht="15.75"/>
    <row r="3208" s="2" customFormat="1" ht="15.75"/>
    <row r="3209" s="2" customFormat="1" ht="15.75"/>
    <row r="3210" s="2" customFormat="1" ht="15.75"/>
    <row r="3211" s="2" customFormat="1" ht="15.75"/>
    <row r="3212" s="2" customFormat="1" ht="15.75"/>
    <row r="3213" s="2" customFormat="1" ht="15.75"/>
    <row r="3214" s="2" customFormat="1" ht="15.75"/>
    <row r="3215" s="2" customFormat="1" ht="15.75"/>
    <row r="3216" s="2" customFormat="1" ht="15.75"/>
    <row r="3217" s="2" customFormat="1" ht="15.75"/>
    <row r="3218" s="2" customFormat="1" ht="15.75"/>
    <row r="3219" s="2" customFormat="1" ht="15.75"/>
    <row r="3220" s="2" customFormat="1" ht="15.75"/>
    <row r="3221" s="2" customFormat="1" ht="15.75"/>
    <row r="3222" s="2" customFormat="1" ht="15.75"/>
    <row r="3223" s="2" customFormat="1" ht="15.75"/>
    <row r="3224" s="2" customFormat="1" ht="15.75"/>
    <row r="3225" s="2" customFormat="1" ht="15.75"/>
    <row r="3226" s="2" customFormat="1" ht="15.75"/>
    <row r="3227" s="2" customFormat="1" ht="15.75"/>
    <row r="3228" s="2" customFormat="1" ht="15.75"/>
    <row r="3229" s="2" customFormat="1" ht="15.75"/>
    <row r="3230" s="2" customFormat="1" ht="15.75"/>
    <row r="3231" s="2" customFormat="1" ht="15.75"/>
    <row r="3232" s="2" customFormat="1" ht="15.75"/>
    <row r="3233" s="2" customFormat="1" ht="15.75"/>
    <row r="3234" s="2" customFormat="1" ht="15.75"/>
    <row r="3235" s="2" customFormat="1" ht="15.75"/>
    <row r="3236" s="2" customFormat="1" ht="15.75"/>
    <row r="3237" s="2" customFormat="1" ht="15.75"/>
    <row r="3238" s="2" customFormat="1" ht="15.75"/>
    <row r="3239" s="2" customFormat="1" ht="15.75"/>
    <row r="3240" s="2" customFormat="1" ht="15.75"/>
    <row r="3241" s="2" customFormat="1" ht="15.75"/>
    <row r="3242" s="2" customFormat="1" ht="15.75"/>
    <row r="3243" s="2" customFormat="1" ht="15.75"/>
    <row r="3244" s="2" customFormat="1" ht="15.75"/>
    <row r="3245" s="2" customFormat="1" ht="15.75"/>
    <row r="3246" s="2" customFormat="1" ht="15.75"/>
    <row r="3247" s="2" customFormat="1" ht="15.75"/>
    <row r="3248" s="2" customFormat="1" ht="15.75"/>
    <row r="3249" s="2" customFormat="1" ht="15.75"/>
    <row r="3250" s="2" customFormat="1" ht="15.75"/>
    <row r="3251" s="2" customFormat="1" ht="15.75"/>
    <row r="3252" s="2" customFormat="1" ht="15.75"/>
    <row r="3253" s="2" customFormat="1" ht="15.75"/>
    <row r="3254" s="2" customFormat="1" ht="15.75"/>
    <row r="3255" s="2" customFormat="1" ht="15.75"/>
    <row r="3256" s="2" customFormat="1" ht="15.75"/>
    <row r="3257" s="2" customFormat="1" ht="15.75"/>
    <row r="3258" s="2" customFormat="1" ht="15.75"/>
    <row r="3259" s="2" customFormat="1" ht="15.75"/>
    <row r="3260" s="2" customFormat="1" ht="15.75"/>
    <row r="3261" s="2" customFormat="1" ht="15.75"/>
    <row r="3262" s="2" customFormat="1" ht="15.75"/>
    <row r="3263" s="2" customFormat="1" ht="15.75"/>
    <row r="3264" s="2" customFormat="1" ht="15.75"/>
    <row r="3265" s="2" customFormat="1" ht="15.75"/>
    <row r="3266" s="2" customFormat="1" ht="15.75"/>
    <row r="3267" s="2" customFormat="1" ht="15.75"/>
    <row r="3268" s="2" customFormat="1" ht="15.75"/>
  </sheetData>
  <sheetProtection/>
  <mergeCells count="46">
    <mergeCell ref="E4:E5"/>
    <mergeCell ref="AX2:AY4"/>
    <mergeCell ref="Q2:AA3"/>
    <mergeCell ref="AB2:AL3"/>
    <mergeCell ref="AM2:AQ3"/>
    <mergeCell ref="AR2:AT2"/>
    <mergeCell ref="AU2:AW2"/>
    <mergeCell ref="S4:T4"/>
    <mergeCell ref="AP4:AP5"/>
    <mergeCell ref="F4:F5"/>
    <mergeCell ref="G4:G5"/>
    <mergeCell ref="H4:H5"/>
    <mergeCell ref="W4:X4"/>
    <mergeCell ref="A4:A5"/>
    <mergeCell ref="B4:B5"/>
    <mergeCell ref="C4:C5"/>
    <mergeCell ref="D4:D5"/>
    <mergeCell ref="I4:I5"/>
    <mergeCell ref="J4:J5"/>
    <mergeCell ref="K4:K5"/>
    <mergeCell ref="BC2:BC5"/>
    <mergeCell ref="AR3:AT3"/>
    <mergeCell ref="AU3:AW3"/>
    <mergeCell ref="AZ3:BA4"/>
    <mergeCell ref="BB3:BB5"/>
    <mergeCell ref="AU4:AU5"/>
    <mergeCell ref="AV4:AW4"/>
    <mergeCell ref="AR4:AR5"/>
    <mergeCell ref="Y4:AA4"/>
    <mergeCell ref="U4:V4"/>
    <mergeCell ref="P4:P5"/>
    <mergeCell ref="Q4:R4"/>
    <mergeCell ref="L4:L5"/>
    <mergeCell ref="M4:M5"/>
    <mergeCell ref="N4:N5"/>
    <mergeCell ref="O4:O5"/>
    <mergeCell ref="AB4:AC4"/>
    <mergeCell ref="AD4:AE4"/>
    <mergeCell ref="AF4:AG4"/>
    <mergeCell ref="AS4:AT4"/>
    <mergeCell ref="AH4:AI4"/>
    <mergeCell ref="AJ4:AL4"/>
    <mergeCell ref="AM4:AM5"/>
    <mergeCell ref="AN4:AN5"/>
    <mergeCell ref="AO4:AO5"/>
    <mergeCell ref="AQ4:AQ5"/>
  </mergeCells>
  <dataValidations count="6">
    <dataValidation type="list" allowBlank="1" showInputMessage="1" showErrorMessage="1" sqref="M3269:M65536 M6:M44">
      <formula1>"Publike,Jo Publike"</formula1>
    </dataValidation>
    <dataValidation type="list" allowBlank="1" showInputMessage="1" showErrorMessage="1" sqref="O3269:O65536 O6:O44">
      <formula1>"2+1 Vjeçare,2+1+1 Vjeçare,2+2 Vjeçare,Artistike,Gjuhe e Huaj,Klasike,Koorespondence,Bilinguale,Natën,Pedagogjike,Sportive,Fetare"</formula1>
    </dataValidation>
    <dataValidation type="list" allowBlank="1" showInputMessage="1" showErrorMessage="1" sqref="N3269:N65536 N6:N44">
      <formula1>"Gjimnaz,Profilizuar,Me kohe te shkurtuar,Tekniko-profesionale,Social-kulturore,Klase Pedagogjike,Klase Profesionale"</formula1>
    </dataValidation>
    <dataValidation type="list" allowBlank="1" showInputMessage="1" showErrorMessage="1" sqref="L3269:L65536 L6:L44">
      <formula1>"Fshat,Qytet"</formula1>
    </dataValidation>
    <dataValidation type="list" allowBlank="1" showInputMessage="1" showErrorMessage="1" sqref="K3269:K65536 K6:K44">
      <formula1>"Komunë,Bashki"</formula1>
    </dataValidation>
    <dataValidation type="list" allowBlank="1" showInputMessage="1" showErrorMessage="1" sqref="P3269:P65536 P6:P44">
      <formula1>"E Bashkuar me 9VJ,E Veçantë"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60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1" max="1" width="8.7109375" style="192" customWidth="1"/>
    <col min="2" max="2" width="6.8515625" style="192" customWidth="1"/>
    <col min="3" max="3" width="8.28125" style="192" customWidth="1"/>
    <col min="4" max="4" width="7.57421875" style="192" customWidth="1"/>
    <col min="5" max="5" width="24.7109375" style="192" customWidth="1"/>
    <col min="6" max="6" width="17.421875" style="192" customWidth="1"/>
    <col min="7" max="7" width="9.421875" style="192" customWidth="1"/>
    <col min="8" max="8" width="9.7109375" style="192" customWidth="1"/>
    <col min="9" max="9" width="11.00390625" style="192" customWidth="1"/>
    <col min="10" max="10" width="10.7109375" style="192" customWidth="1"/>
    <col min="11" max="11" width="10.57421875" style="192" customWidth="1"/>
    <col min="12" max="12" width="7.421875" style="192" customWidth="1"/>
    <col min="13" max="13" width="8.28125" style="192" customWidth="1"/>
    <col min="14" max="14" width="19.140625" style="192" customWidth="1"/>
    <col min="15" max="15" width="15.28125" style="192" customWidth="1"/>
    <col min="16" max="16" width="17.421875" style="192" customWidth="1"/>
    <col min="17" max="100" width="5.7109375" style="267" customWidth="1"/>
    <col min="101" max="101" width="11.140625" style="251" customWidth="1"/>
    <col min="102" max="102" width="10.7109375" style="251" customWidth="1"/>
    <col min="103" max="103" width="10.00390625" style="251" customWidth="1"/>
    <col min="104" max="104" width="10.7109375" style="251" customWidth="1"/>
    <col min="105" max="105" width="9.140625" style="251" customWidth="1"/>
    <col min="106" max="106" width="13.00390625" style="251" customWidth="1"/>
    <col min="107" max="112" width="9.140625" style="251" customWidth="1"/>
    <col min="113" max="113" width="10.00390625" style="251" customWidth="1"/>
    <col min="114" max="114" width="9.140625" style="251" customWidth="1"/>
    <col min="115" max="16384" width="9.140625" style="192" customWidth="1"/>
  </cols>
  <sheetData>
    <row r="1" spans="1:114" ht="16.5" thickBot="1">
      <c r="A1" s="189" t="s">
        <v>230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4"/>
      <c r="CV1" s="245"/>
      <c r="CW1" s="534" t="s">
        <v>201</v>
      </c>
      <c r="CX1" s="535"/>
      <c r="CY1" s="535"/>
      <c r="CZ1" s="535"/>
      <c r="DA1" s="535"/>
      <c r="DB1" s="535"/>
      <c r="DC1" s="535"/>
      <c r="DD1" s="535"/>
      <c r="DE1" s="535"/>
      <c r="DF1" s="535"/>
      <c r="DG1" s="535"/>
      <c r="DH1" s="535"/>
      <c r="DI1" s="535"/>
      <c r="DJ1" s="536"/>
    </row>
    <row r="2" spans="1:114" ht="15.75" customHeight="1" thickBo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95"/>
      <c r="M2" s="195"/>
      <c r="N2" s="195"/>
      <c r="O2" s="196"/>
      <c r="P2" s="543"/>
      <c r="Q2" s="246"/>
      <c r="R2" s="246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5"/>
      <c r="CB2" s="545"/>
      <c r="CC2" s="545"/>
      <c r="CD2" s="545"/>
      <c r="CE2" s="545"/>
      <c r="CF2" s="545"/>
      <c r="CG2" s="545"/>
      <c r="CH2" s="545"/>
      <c r="CI2" s="545"/>
      <c r="CJ2" s="545"/>
      <c r="CK2" s="545"/>
      <c r="CL2" s="545"/>
      <c r="CM2" s="545"/>
      <c r="CN2" s="545"/>
      <c r="CO2" s="545"/>
      <c r="CP2" s="545"/>
      <c r="CQ2" s="545"/>
      <c r="CR2" s="545"/>
      <c r="CS2" s="545"/>
      <c r="CT2" s="545"/>
      <c r="CU2" s="545"/>
      <c r="CV2" s="545"/>
      <c r="CW2" s="537"/>
      <c r="CX2" s="538"/>
      <c r="CY2" s="538"/>
      <c r="CZ2" s="538"/>
      <c r="DA2" s="538"/>
      <c r="DB2" s="538"/>
      <c r="DC2" s="538"/>
      <c r="DD2" s="538"/>
      <c r="DE2" s="538"/>
      <c r="DF2" s="538"/>
      <c r="DG2" s="538"/>
      <c r="DH2" s="538"/>
      <c r="DI2" s="538"/>
      <c r="DJ2" s="539"/>
    </row>
    <row r="3" spans="1:114" ht="16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1"/>
      <c r="L3" s="201"/>
      <c r="M3" s="201"/>
      <c r="N3" s="201"/>
      <c r="O3" s="202"/>
      <c r="P3" s="544"/>
      <c r="Q3" s="529" t="s">
        <v>13</v>
      </c>
      <c r="R3" s="530"/>
      <c r="S3" s="532" t="s">
        <v>14</v>
      </c>
      <c r="T3" s="533"/>
      <c r="U3" s="533"/>
      <c r="V3" s="546"/>
      <c r="W3" s="532" t="s">
        <v>15</v>
      </c>
      <c r="X3" s="533"/>
      <c r="Y3" s="533"/>
      <c r="Z3" s="533"/>
      <c r="AA3" s="533"/>
      <c r="AB3" s="546"/>
      <c r="AC3" s="532" t="s">
        <v>202</v>
      </c>
      <c r="AD3" s="533"/>
      <c r="AE3" s="533"/>
      <c r="AF3" s="533"/>
      <c r="AG3" s="533"/>
      <c r="AH3" s="533"/>
      <c r="AI3" s="533"/>
      <c r="AJ3" s="546"/>
      <c r="AK3" s="532" t="s">
        <v>203</v>
      </c>
      <c r="AL3" s="533"/>
      <c r="AM3" s="533"/>
      <c r="AN3" s="533"/>
      <c r="AO3" s="533"/>
      <c r="AP3" s="533"/>
      <c r="AQ3" s="533"/>
      <c r="AR3" s="533"/>
      <c r="AS3" s="532" t="s">
        <v>204</v>
      </c>
      <c r="AT3" s="533"/>
      <c r="AU3" s="533"/>
      <c r="AV3" s="533"/>
      <c r="AW3" s="533"/>
      <c r="AX3" s="533"/>
      <c r="AY3" s="533"/>
      <c r="AZ3" s="533"/>
      <c r="BA3" s="532" t="s">
        <v>205</v>
      </c>
      <c r="BB3" s="533"/>
      <c r="BC3" s="533"/>
      <c r="BD3" s="533"/>
      <c r="BE3" s="533"/>
      <c r="BF3" s="533"/>
      <c r="BG3" s="533"/>
      <c r="BH3" s="533"/>
      <c r="BI3" s="532" t="s">
        <v>206</v>
      </c>
      <c r="BJ3" s="533"/>
      <c r="BK3" s="533"/>
      <c r="BL3" s="533"/>
      <c r="BM3" s="533"/>
      <c r="BN3" s="533"/>
      <c r="BO3" s="533"/>
      <c r="BP3" s="533"/>
      <c r="BQ3" s="532" t="s">
        <v>207</v>
      </c>
      <c r="BR3" s="533"/>
      <c r="BS3" s="533"/>
      <c r="BT3" s="533"/>
      <c r="BU3" s="533"/>
      <c r="BV3" s="533"/>
      <c r="BW3" s="533"/>
      <c r="BX3" s="533"/>
      <c r="BY3" s="532" t="s">
        <v>208</v>
      </c>
      <c r="BZ3" s="533"/>
      <c r="CA3" s="533"/>
      <c r="CB3" s="533"/>
      <c r="CC3" s="533"/>
      <c r="CD3" s="533"/>
      <c r="CE3" s="533"/>
      <c r="CF3" s="533"/>
      <c r="CG3" s="532" t="s">
        <v>209</v>
      </c>
      <c r="CH3" s="533"/>
      <c r="CI3" s="533"/>
      <c r="CJ3" s="533"/>
      <c r="CK3" s="533"/>
      <c r="CL3" s="533"/>
      <c r="CM3" s="533"/>
      <c r="CN3" s="533"/>
      <c r="CO3" s="529" t="s">
        <v>210</v>
      </c>
      <c r="CP3" s="530"/>
      <c r="CQ3" s="529" t="s">
        <v>211</v>
      </c>
      <c r="CR3" s="530"/>
      <c r="CS3" s="529" t="s">
        <v>212</v>
      </c>
      <c r="CT3" s="530"/>
      <c r="CU3" s="529" t="s">
        <v>213</v>
      </c>
      <c r="CV3" s="531"/>
      <c r="CW3" s="540"/>
      <c r="CX3" s="541"/>
      <c r="CY3" s="541"/>
      <c r="CZ3" s="541"/>
      <c r="DA3" s="541"/>
      <c r="DB3" s="541"/>
      <c r="DC3" s="541"/>
      <c r="DD3" s="541"/>
      <c r="DE3" s="541"/>
      <c r="DF3" s="541"/>
      <c r="DG3" s="541"/>
      <c r="DH3" s="541"/>
      <c r="DI3" s="541"/>
      <c r="DJ3" s="542"/>
    </row>
    <row r="4" spans="1:106" ht="13.5" customHeight="1" thickBot="1">
      <c r="A4" s="473" t="s">
        <v>18</v>
      </c>
      <c r="B4" s="473" t="s">
        <v>19</v>
      </c>
      <c r="C4" s="473" t="s">
        <v>20</v>
      </c>
      <c r="D4" s="473" t="s">
        <v>188</v>
      </c>
      <c r="E4" s="496" t="s">
        <v>99</v>
      </c>
      <c r="F4" s="520" t="s">
        <v>23</v>
      </c>
      <c r="G4" s="496" t="s">
        <v>24</v>
      </c>
      <c r="H4" s="496" t="s">
        <v>25</v>
      </c>
      <c r="I4" s="473" t="s">
        <v>26</v>
      </c>
      <c r="J4" s="473" t="s">
        <v>27</v>
      </c>
      <c r="K4" s="473" t="s">
        <v>28</v>
      </c>
      <c r="L4" s="473" t="s">
        <v>29</v>
      </c>
      <c r="M4" s="473" t="s">
        <v>30</v>
      </c>
      <c r="N4" s="473" t="s">
        <v>189</v>
      </c>
      <c r="O4" s="473" t="s">
        <v>190</v>
      </c>
      <c r="P4" s="479" t="s">
        <v>191</v>
      </c>
      <c r="Q4" s="522" t="s">
        <v>192</v>
      </c>
      <c r="R4" s="523"/>
      <c r="S4" s="522" t="s">
        <v>192</v>
      </c>
      <c r="T4" s="523"/>
      <c r="U4" s="522" t="s">
        <v>193</v>
      </c>
      <c r="V4" s="523"/>
      <c r="W4" s="522" t="s">
        <v>192</v>
      </c>
      <c r="X4" s="523"/>
      <c r="Y4" s="522" t="s">
        <v>193</v>
      </c>
      <c r="Z4" s="523"/>
      <c r="AA4" s="522" t="s">
        <v>186</v>
      </c>
      <c r="AB4" s="523"/>
      <c r="AC4" s="522" t="s">
        <v>192</v>
      </c>
      <c r="AD4" s="523"/>
      <c r="AE4" s="522" t="s">
        <v>193</v>
      </c>
      <c r="AF4" s="523"/>
      <c r="AG4" s="522" t="s">
        <v>186</v>
      </c>
      <c r="AH4" s="523"/>
      <c r="AI4" s="522" t="s">
        <v>194</v>
      </c>
      <c r="AJ4" s="523"/>
      <c r="AK4" s="522" t="s">
        <v>192</v>
      </c>
      <c r="AL4" s="523"/>
      <c r="AM4" s="522" t="s">
        <v>193</v>
      </c>
      <c r="AN4" s="523"/>
      <c r="AO4" s="522" t="s">
        <v>186</v>
      </c>
      <c r="AP4" s="523"/>
      <c r="AQ4" s="522" t="s">
        <v>194</v>
      </c>
      <c r="AR4" s="523"/>
      <c r="AS4" s="522" t="s">
        <v>192</v>
      </c>
      <c r="AT4" s="523"/>
      <c r="AU4" s="522" t="s">
        <v>193</v>
      </c>
      <c r="AV4" s="523"/>
      <c r="AW4" s="522" t="s">
        <v>186</v>
      </c>
      <c r="AX4" s="523"/>
      <c r="AY4" s="522" t="s">
        <v>194</v>
      </c>
      <c r="AZ4" s="523"/>
      <c r="BA4" s="522" t="s">
        <v>192</v>
      </c>
      <c r="BB4" s="523"/>
      <c r="BC4" s="522" t="s">
        <v>193</v>
      </c>
      <c r="BD4" s="523"/>
      <c r="BE4" s="522" t="s">
        <v>186</v>
      </c>
      <c r="BF4" s="523"/>
      <c r="BG4" s="522" t="s">
        <v>194</v>
      </c>
      <c r="BH4" s="523"/>
      <c r="BI4" s="522" t="s">
        <v>192</v>
      </c>
      <c r="BJ4" s="523"/>
      <c r="BK4" s="522" t="s">
        <v>193</v>
      </c>
      <c r="BL4" s="523"/>
      <c r="BM4" s="522" t="s">
        <v>186</v>
      </c>
      <c r="BN4" s="523"/>
      <c r="BO4" s="522" t="s">
        <v>194</v>
      </c>
      <c r="BP4" s="523"/>
      <c r="BQ4" s="522" t="s">
        <v>192</v>
      </c>
      <c r="BR4" s="523"/>
      <c r="BS4" s="522" t="s">
        <v>193</v>
      </c>
      <c r="BT4" s="523"/>
      <c r="BU4" s="522" t="s">
        <v>186</v>
      </c>
      <c r="BV4" s="523"/>
      <c r="BW4" s="522" t="s">
        <v>194</v>
      </c>
      <c r="BX4" s="523"/>
      <c r="BY4" s="522" t="s">
        <v>192</v>
      </c>
      <c r="BZ4" s="523"/>
      <c r="CA4" s="522" t="s">
        <v>193</v>
      </c>
      <c r="CB4" s="523"/>
      <c r="CC4" s="522" t="s">
        <v>186</v>
      </c>
      <c r="CD4" s="523"/>
      <c r="CE4" s="522" t="s">
        <v>194</v>
      </c>
      <c r="CF4" s="523"/>
      <c r="CG4" s="522" t="s">
        <v>192</v>
      </c>
      <c r="CH4" s="523"/>
      <c r="CI4" s="522" t="s">
        <v>193</v>
      </c>
      <c r="CJ4" s="523"/>
      <c r="CK4" s="522" t="s">
        <v>186</v>
      </c>
      <c r="CL4" s="523"/>
      <c r="CM4" s="522" t="s">
        <v>194</v>
      </c>
      <c r="CN4" s="523"/>
      <c r="CO4" s="524" t="s">
        <v>214</v>
      </c>
      <c r="CP4" s="525"/>
      <c r="CQ4" s="524" t="s">
        <v>214</v>
      </c>
      <c r="CR4" s="525"/>
      <c r="CS4" s="524" t="s">
        <v>214</v>
      </c>
      <c r="CT4" s="525"/>
      <c r="CU4" s="524" t="s">
        <v>214</v>
      </c>
      <c r="CV4" s="525"/>
      <c r="CW4" s="250"/>
      <c r="CX4" s="250"/>
      <c r="CY4" s="250"/>
      <c r="CZ4" s="250"/>
      <c r="DA4" s="250"/>
      <c r="DB4" s="250"/>
    </row>
    <row r="5" spans="1:113" ht="16.5" customHeight="1" thickBot="1">
      <c r="A5" s="474"/>
      <c r="B5" s="474"/>
      <c r="C5" s="474"/>
      <c r="D5" s="474"/>
      <c r="E5" s="497"/>
      <c r="F5" s="521"/>
      <c r="G5" s="497"/>
      <c r="H5" s="497"/>
      <c r="I5" s="474"/>
      <c r="J5" s="474"/>
      <c r="K5" s="526"/>
      <c r="L5" s="526"/>
      <c r="M5" s="526"/>
      <c r="N5" s="527"/>
      <c r="O5" s="526"/>
      <c r="P5" s="528"/>
      <c r="Q5" s="252" t="s">
        <v>44</v>
      </c>
      <c r="R5" s="252" t="s">
        <v>45</v>
      </c>
      <c r="S5" s="252" t="s">
        <v>44</v>
      </c>
      <c r="T5" s="252" t="s">
        <v>45</v>
      </c>
      <c r="U5" s="252" t="s">
        <v>44</v>
      </c>
      <c r="V5" s="252" t="s">
        <v>45</v>
      </c>
      <c r="W5" s="252" t="s">
        <v>44</v>
      </c>
      <c r="X5" s="252" t="s">
        <v>45</v>
      </c>
      <c r="Y5" s="252" t="s">
        <v>44</v>
      </c>
      <c r="Z5" s="252" t="s">
        <v>45</v>
      </c>
      <c r="AA5" s="252" t="s">
        <v>44</v>
      </c>
      <c r="AB5" s="252" t="s">
        <v>45</v>
      </c>
      <c r="AC5" s="252" t="s">
        <v>44</v>
      </c>
      <c r="AD5" s="253" t="s">
        <v>45</v>
      </c>
      <c r="AE5" s="252" t="s">
        <v>44</v>
      </c>
      <c r="AF5" s="252" t="s">
        <v>45</v>
      </c>
      <c r="AG5" s="252" t="s">
        <v>44</v>
      </c>
      <c r="AH5" s="252" t="s">
        <v>45</v>
      </c>
      <c r="AI5" s="252" t="s">
        <v>44</v>
      </c>
      <c r="AJ5" s="252" t="s">
        <v>45</v>
      </c>
      <c r="AK5" s="252" t="s">
        <v>44</v>
      </c>
      <c r="AL5" s="252" t="s">
        <v>45</v>
      </c>
      <c r="AM5" s="252" t="s">
        <v>44</v>
      </c>
      <c r="AN5" s="252" t="s">
        <v>45</v>
      </c>
      <c r="AO5" s="252" t="s">
        <v>44</v>
      </c>
      <c r="AP5" s="253" t="s">
        <v>45</v>
      </c>
      <c r="AQ5" s="252" t="s">
        <v>44</v>
      </c>
      <c r="AR5" s="252" t="s">
        <v>45</v>
      </c>
      <c r="AS5" s="252" t="s">
        <v>44</v>
      </c>
      <c r="AT5" s="252" t="s">
        <v>45</v>
      </c>
      <c r="AU5" s="252" t="s">
        <v>44</v>
      </c>
      <c r="AV5" s="252" t="s">
        <v>45</v>
      </c>
      <c r="AW5" s="252" t="s">
        <v>44</v>
      </c>
      <c r="AX5" s="252" t="s">
        <v>45</v>
      </c>
      <c r="AY5" s="252" t="s">
        <v>44</v>
      </c>
      <c r="AZ5" s="252" t="s">
        <v>45</v>
      </c>
      <c r="BA5" s="252" t="s">
        <v>44</v>
      </c>
      <c r="BB5" s="252" t="s">
        <v>45</v>
      </c>
      <c r="BC5" s="252" t="s">
        <v>44</v>
      </c>
      <c r="BD5" s="252" t="s">
        <v>45</v>
      </c>
      <c r="BE5" s="252" t="s">
        <v>44</v>
      </c>
      <c r="BF5" s="252" t="s">
        <v>45</v>
      </c>
      <c r="BG5" s="252" t="s">
        <v>44</v>
      </c>
      <c r="BH5" s="252" t="s">
        <v>45</v>
      </c>
      <c r="BI5" s="252" t="s">
        <v>44</v>
      </c>
      <c r="BJ5" s="252" t="s">
        <v>45</v>
      </c>
      <c r="BK5" s="252" t="s">
        <v>44</v>
      </c>
      <c r="BL5" s="252" t="s">
        <v>45</v>
      </c>
      <c r="BM5" s="252" t="s">
        <v>44</v>
      </c>
      <c r="BN5" s="252" t="s">
        <v>45</v>
      </c>
      <c r="BO5" s="252" t="s">
        <v>44</v>
      </c>
      <c r="BP5" s="252" t="s">
        <v>45</v>
      </c>
      <c r="BQ5" s="252" t="s">
        <v>44</v>
      </c>
      <c r="BR5" s="252" t="s">
        <v>45</v>
      </c>
      <c r="BS5" s="252" t="s">
        <v>44</v>
      </c>
      <c r="BT5" s="252" t="s">
        <v>45</v>
      </c>
      <c r="BU5" s="252" t="s">
        <v>44</v>
      </c>
      <c r="BV5" s="252" t="s">
        <v>45</v>
      </c>
      <c r="BW5" s="252" t="s">
        <v>44</v>
      </c>
      <c r="BX5" s="252" t="s">
        <v>45</v>
      </c>
      <c r="BY5" s="252" t="s">
        <v>44</v>
      </c>
      <c r="BZ5" s="252" t="s">
        <v>45</v>
      </c>
      <c r="CA5" s="252" t="s">
        <v>44</v>
      </c>
      <c r="CB5" s="252" t="s">
        <v>45</v>
      </c>
      <c r="CC5" s="252" t="s">
        <v>44</v>
      </c>
      <c r="CD5" s="252" t="s">
        <v>45</v>
      </c>
      <c r="CE5" s="252" t="s">
        <v>44</v>
      </c>
      <c r="CF5" s="252" t="s">
        <v>45</v>
      </c>
      <c r="CG5" s="252" t="s">
        <v>44</v>
      </c>
      <c r="CH5" s="252" t="s">
        <v>45</v>
      </c>
      <c r="CI5" s="252" t="s">
        <v>44</v>
      </c>
      <c r="CJ5" s="252" t="s">
        <v>45</v>
      </c>
      <c r="CK5" s="252" t="s">
        <v>44</v>
      </c>
      <c r="CL5" s="252" t="s">
        <v>45</v>
      </c>
      <c r="CM5" s="252" t="s">
        <v>44</v>
      </c>
      <c r="CN5" s="252" t="s">
        <v>45</v>
      </c>
      <c r="CO5" s="252" t="s">
        <v>44</v>
      </c>
      <c r="CP5" s="252" t="s">
        <v>45</v>
      </c>
      <c r="CQ5" s="252" t="s">
        <v>44</v>
      </c>
      <c r="CR5" s="252" t="s">
        <v>45</v>
      </c>
      <c r="CS5" s="252" t="s">
        <v>44</v>
      </c>
      <c r="CT5" s="252" t="s">
        <v>45</v>
      </c>
      <c r="CU5" s="252" t="s">
        <v>44</v>
      </c>
      <c r="CV5" s="252" t="s">
        <v>45</v>
      </c>
      <c r="CW5" s="250" t="s">
        <v>215</v>
      </c>
      <c r="CX5" s="250" t="s">
        <v>216</v>
      </c>
      <c r="CY5" s="250" t="s">
        <v>217</v>
      </c>
      <c r="CZ5" s="250" t="s">
        <v>218</v>
      </c>
      <c r="DA5" s="250" t="s">
        <v>219</v>
      </c>
      <c r="DB5" s="250" t="s">
        <v>220</v>
      </c>
      <c r="DD5" s="250" t="s">
        <v>221</v>
      </c>
      <c r="DE5" s="250" t="s">
        <v>222</v>
      </c>
      <c r="DF5" s="250" t="s">
        <v>223</v>
      </c>
      <c r="DG5" s="250" t="s">
        <v>224</v>
      </c>
      <c r="DH5" s="250" t="s">
        <v>225</v>
      </c>
      <c r="DI5" s="250" t="s">
        <v>226</v>
      </c>
    </row>
    <row r="6" spans="1:114" ht="15.75">
      <c r="A6" s="207" t="s">
        <v>77</v>
      </c>
      <c r="B6" s="207" t="s">
        <v>66</v>
      </c>
      <c r="C6" s="207"/>
      <c r="D6" s="208"/>
      <c r="E6" s="208" t="s">
        <v>826</v>
      </c>
      <c r="F6" s="208" t="s">
        <v>827</v>
      </c>
      <c r="G6" s="208" t="s">
        <v>78</v>
      </c>
      <c r="H6" s="208" t="s">
        <v>78</v>
      </c>
      <c r="I6" s="208" t="s">
        <v>148</v>
      </c>
      <c r="J6" s="208" t="s">
        <v>148</v>
      </c>
      <c r="K6" s="208" t="s">
        <v>596</v>
      </c>
      <c r="L6" s="208" t="s">
        <v>597</v>
      </c>
      <c r="M6" s="208" t="s">
        <v>598</v>
      </c>
      <c r="N6" s="208" t="s">
        <v>899</v>
      </c>
      <c r="O6" s="208" t="s">
        <v>601</v>
      </c>
      <c r="P6" s="208" t="s">
        <v>907</v>
      </c>
      <c r="Q6" s="254">
        <v>1</v>
      </c>
      <c r="R6" s="255">
        <v>0</v>
      </c>
      <c r="S6" s="255">
        <v>232</v>
      </c>
      <c r="T6" s="255">
        <v>116</v>
      </c>
      <c r="U6" s="255">
        <v>1</v>
      </c>
      <c r="V6" s="255">
        <v>1</v>
      </c>
      <c r="W6" s="255">
        <v>111</v>
      </c>
      <c r="X6" s="255">
        <v>60</v>
      </c>
      <c r="Y6" s="255">
        <v>176</v>
      </c>
      <c r="Z6" s="255">
        <v>92</v>
      </c>
      <c r="AA6" s="255"/>
      <c r="AB6" s="255"/>
      <c r="AC6" s="255">
        <v>3</v>
      </c>
      <c r="AD6" s="255">
        <v>0</v>
      </c>
      <c r="AE6" s="255">
        <v>81</v>
      </c>
      <c r="AF6" s="255">
        <v>48</v>
      </c>
      <c r="AG6" s="255">
        <v>101</v>
      </c>
      <c r="AH6" s="255">
        <v>65</v>
      </c>
      <c r="AI6" s="255"/>
      <c r="AJ6" s="255"/>
      <c r="AK6" s="255"/>
      <c r="AL6" s="255"/>
      <c r="AM6" s="255">
        <v>1</v>
      </c>
      <c r="AN6" s="255">
        <v>0</v>
      </c>
      <c r="AO6" s="255">
        <v>42</v>
      </c>
      <c r="AP6" s="255">
        <v>30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6">
        <f aca="true" t="shared" si="0" ref="CW6:CW33">SUM(Q6+S6,W6,AC6,AK6,AS6,BA6,BI6,BQ6,BY6,CG6)</f>
        <v>347</v>
      </c>
      <c r="CX6" s="256">
        <f aca="true" t="shared" si="1" ref="CX6:CX33">SUM(U6,Y6,AE6,AM6,AU6,BC6,BK6,BS6,CA6,CI6)</f>
        <v>259</v>
      </c>
      <c r="CY6" s="256">
        <f aca="true" t="shared" si="2" ref="CY6:CY33">SUM(AA6,AG6,AO6,AW6,BE6,BM6,BU6,CC6,CK6)</f>
        <v>143</v>
      </c>
      <c r="CZ6" s="256">
        <f aca="true" t="shared" si="3" ref="CZ6:CZ33">SUM(AI6,AQ6,AY6,BG6,BO6,BW6,CE6,CM6)</f>
        <v>0</v>
      </c>
      <c r="DA6" s="256">
        <f aca="true" t="shared" si="4" ref="DA6:DA33">SUM(CO6,CQ6,CS6,CU6)</f>
        <v>0</v>
      </c>
      <c r="DB6" s="256">
        <f aca="true" t="shared" si="5" ref="DB6:DB33">SUM(CW6:DA6)</f>
        <v>749</v>
      </c>
      <c r="DC6" s="257" t="str">
        <f>IF(DB6='Regj. e Mesme Shtator, Nxenes'!Y6,"Mire","Gabim")</f>
        <v>Mire</v>
      </c>
      <c r="DD6" s="256">
        <f aca="true" t="shared" si="6" ref="DD6:DD33">R6+T6+X6+AD6+AL6+AT6+BB6+BJ6+BR6+BZ6+CH6</f>
        <v>176</v>
      </c>
      <c r="DE6" s="256">
        <f aca="true" t="shared" si="7" ref="DE6:DE33">V6+Z6+AF6+AN6+AV6+BD6+BL6+BT6+CB6+CJ6</f>
        <v>141</v>
      </c>
      <c r="DF6" s="256">
        <f aca="true" t="shared" si="8" ref="DF6:DF33">AB6+AH6+AP6+AX6+BF6+BN6+BV6+CD6+CL6</f>
        <v>95</v>
      </c>
      <c r="DG6" s="256">
        <f aca="true" t="shared" si="9" ref="DG6:DG33">AJ6+AR6+AZ6+BH6+BP6+BX6+CF6+CN6</f>
        <v>0</v>
      </c>
      <c r="DH6" s="256">
        <f aca="true" t="shared" si="10" ref="DH6:DH33">CP6+CR6+CT6+CV6</f>
        <v>0</v>
      </c>
      <c r="DI6" s="256">
        <f aca="true" t="shared" si="11" ref="DI6:DI33">SUM(DD6:DH6)</f>
        <v>412</v>
      </c>
      <c r="DJ6" s="257" t="str">
        <f>IF(DI6='Regj. e Mesme Shtator, Nxenes'!Z6,"Mire","Gabim")</f>
        <v>Mire</v>
      </c>
    </row>
    <row r="7" spans="1:114" ht="15.75">
      <c r="A7" s="209" t="s">
        <v>77</v>
      </c>
      <c r="B7" s="209" t="s">
        <v>68</v>
      </c>
      <c r="C7" s="209"/>
      <c r="D7" s="209"/>
      <c r="E7" s="209" t="s">
        <v>778</v>
      </c>
      <c r="F7" s="209" t="s">
        <v>828</v>
      </c>
      <c r="G7" s="208" t="s">
        <v>78</v>
      </c>
      <c r="H7" s="208" t="s">
        <v>78</v>
      </c>
      <c r="I7" s="209" t="s">
        <v>148</v>
      </c>
      <c r="J7" s="209" t="s">
        <v>148</v>
      </c>
      <c r="K7" s="209" t="s">
        <v>596</v>
      </c>
      <c r="L7" s="209" t="s">
        <v>597</v>
      </c>
      <c r="M7" s="208" t="s">
        <v>598</v>
      </c>
      <c r="N7" s="209" t="s">
        <v>899</v>
      </c>
      <c r="O7" s="209" t="s">
        <v>601</v>
      </c>
      <c r="P7" s="209" t="s">
        <v>907</v>
      </c>
      <c r="Q7" s="258"/>
      <c r="R7" s="259"/>
      <c r="S7" s="259">
        <v>50</v>
      </c>
      <c r="T7" s="259">
        <v>26</v>
      </c>
      <c r="U7" s="259"/>
      <c r="V7" s="259"/>
      <c r="W7" s="259">
        <v>275</v>
      </c>
      <c r="X7" s="259">
        <v>123</v>
      </c>
      <c r="Y7" s="259">
        <v>164</v>
      </c>
      <c r="Z7" s="259">
        <v>116</v>
      </c>
      <c r="AA7" s="259"/>
      <c r="AB7" s="259"/>
      <c r="AC7" s="259">
        <v>5</v>
      </c>
      <c r="AD7" s="259">
        <v>0</v>
      </c>
      <c r="AE7" s="259">
        <v>151</v>
      </c>
      <c r="AF7" s="259">
        <v>64</v>
      </c>
      <c r="AG7" s="259">
        <v>172</v>
      </c>
      <c r="AH7" s="259">
        <v>103</v>
      </c>
      <c r="AI7" s="259"/>
      <c r="AJ7" s="259"/>
      <c r="AK7" s="259"/>
      <c r="AL7" s="259"/>
      <c r="AM7" s="259">
        <v>2</v>
      </c>
      <c r="AN7" s="259">
        <v>1</v>
      </c>
      <c r="AO7" s="259">
        <v>84</v>
      </c>
      <c r="AP7" s="259">
        <v>44</v>
      </c>
      <c r="AQ7" s="259"/>
      <c r="AR7" s="259"/>
      <c r="AS7" s="259"/>
      <c r="AT7" s="259"/>
      <c r="AU7" s="259"/>
      <c r="AV7" s="259"/>
      <c r="AW7" s="259">
        <v>3</v>
      </c>
      <c r="AX7" s="259">
        <v>1</v>
      </c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6">
        <f t="shared" si="0"/>
        <v>330</v>
      </c>
      <c r="CX7" s="256">
        <f t="shared" si="1"/>
        <v>317</v>
      </c>
      <c r="CY7" s="256">
        <f t="shared" si="2"/>
        <v>259</v>
      </c>
      <c r="CZ7" s="256">
        <f t="shared" si="3"/>
        <v>0</v>
      </c>
      <c r="DA7" s="256">
        <f t="shared" si="4"/>
        <v>0</v>
      </c>
      <c r="DB7" s="256">
        <f t="shared" si="5"/>
        <v>906</v>
      </c>
      <c r="DC7" s="257" t="str">
        <f>IF(DB7='Regj. e Mesme Shtator, Nxenes'!Y7,"Mire","Gabim")</f>
        <v>Mire</v>
      </c>
      <c r="DD7" s="256">
        <f t="shared" si="6"/>
        <v>149</v>
      </c>
      <c r="DE7" s="256">
        <f t="shared" si="7"/>
        <v>181</v>
      </c>
      <c r="DF7" s="256">
        <f t="shared" si="8"/>
        <v>148</v>
      </c>
      <c r="DG7" s="256">
        <f t="shared" si="9"/>
        <v>0</v>
      </c>
      <c r="DH7" s="256">
        <f t="shared" si="10"/>
        <v>0</v>
      </c>
      <c r="DI7" s="256">
        <f t="shared" si="11"/>
        <v>478</v>
      </c>
      <c r="DJ7" s="257" t="str">
        <f>IF(DI7='Regj. e Mesme Shtator, Nxenes'!Z7,"Mire","Gabim")</f>
        <v>Mire</v>
      </c>
    </row>
    <row r="8" spans="1:114" ht="15.75">
      <c r="A8" s="209" t="s">
        <v>77</v>
      </c>
      <c r="B8" s="209" t="s">
        <v>69</v>
      </c>
      <c r="C8" s="209"/>
      <c r="D8" s="209"/>
      <c r="E8" s="209" t="s">
        <v>829</v>
      </c>
      <c r="F8" s="209" t="s">
        <v>860</v>
      </c>
      <c r="G8" s="208" t="s">
        <v>78</v>
      </c>
      <c r="H8" s="208" t="s">
        <v>78</v>
      </c>
      <c r="I8" s="209" t="s">
        <v>148</v>
      </c>
      <c r="J8" s="209" t="s">
        <v>148</v>
      </c>
      <c r="K8" s="209" t="s">
        <v>596</v>
      </c>
      <c r="L8" s="209" t="s">
        <v>597</v>
      </c>
      <c r="M8" s="208" t="s">
        <v>598</v>
      </c>
      <c r="N8" s="209" t="s">
        <v>899</v>
      </c>
      <c r="O8" s="209" t="s">
        <v>601</v>
      </c>
      <c r="P8" s="209" t="s">
        <v>907</v>
      </c>
      <c r="Q8" s="258"/>
      <c r="R8" s="259"/>
      <c r="S8" s="259">
        <v>189</v>
      </c>
      <c r="T8" s="259">
        <v>81</v>
      </c>
      <c r="U8" s="259"/>
      <c r="V8" s="259"/>
      <c r="W8" s="259">
        <v>77</v>
      </c>
      <c r="X8" s="259">
        <v>38</v>
      </c>
      <c r="Y8" s="259">
        <v>160</v>
      </c>
      <c r="Z8" s="259">
        <v>75</v>
      </c>
      <c r="AA8" s="259"/>
      <c r="AB8" s="259"/>
      <c r="AC8" s="259"/>
      <c r="AD8" s="259"/>
      <c r="AE8" s="259">
        <v>54</v>
      </c>
      <c r="AF8" s="259">
        <v>25</v>
      </c>
      <c r="AG8" s="259">
        <v>150</v>
      </c>
      <c r="AH8" s="259">
        <v>75</v>
      </c>
      <c r="AI8" s="259"/>
      <c r="AJ8" s="259"/>
      <c r="AK8" s="259"/>
      <c r="AL8" s="259"/>
      <c r="AM8" s="259"/>
      <c r="AN8" s="259"/>
      <c r="AO8" s="259">
        <v>50</v>
      </c>
      <c r="AP8" s="259">
        <v>26</v>
      </c>
      <c r="AQ8" s="259"/>
      <c r="AR8" s="259"/>
      <c r="AS8" s="259"/>
      <c r="AT8" s="259"/>
      <c r="AU8" s="259"/>
      <c r="AV8" s="259"/>
      <c r="AW8" s="259">
        <v>2</v>
      </c>
      <c r="AX8" s="259">
        <v>0</v>
      </c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6">
        <f t="shared" si="0"/>
        <v>266</v>
      </c>
      <c r="CX8" s="256">
        <f t="shared" si="1"/>
        <v>214</v>
      </c>
      <c r="CY8" s="256">
        <f t="shared" si="2"/>
        <v>202</v>
      </c>
      <c r="CZ8" s="256">
        <f t="shared" si="3"/>
        <v>0</v>
      </c>
      <c r="DA8" s="256">
        <f t="shared" si="4"/>
        <v>0</v>
      </c>
      <c r="DB8" s="256">
        <f t="shared" si="5"/>
        <v>682</v>
      </c>
      <c r="DC8" s="257" t="str">
        <f>IF(DB8='Regj. e Mesme Shtator, Nxenes'!Y8,"Mire","Gabim")</f>
        <v>Mire</v>
      </c>
      <c r="DD8" s="256">
        <f t="shared" si="6"/>
        <v>119</v>
      </c>
      <c r="DE8" s="256">
        <f t="shared" si="7"/>
        <v>100</v>
      </c>
      <c r="DF8" s="256">
        <f t="shared" si="8"/>
        <v>101</v>
      </c>
      <c r="DG8" s="256">
        <f t="shared" si="9"/>
        <v>0</v>
      </c>
      <c r="DH8" s="256">
        <f t="shared" si="10"/>
        <v>0</v>
      </c>
      <c r="DI8" s="256">
        <f t="shared" si="11"/>
        <v>320</v>
      </c>
      <c r="DJ8" s="257" t="str">
        <f>IF(DI8='Regj. e Mesme Shtator, Nxenes'!Z8,"Mire","Gabim")</f>
        <v>Mire</v>
      </c>
    </row>
    <row r="9" spans="1:114" ht="15.75">
      <c r="A9" s="209" t="s">
        <v>77</v>
      </c>
      <c r="B9" s="209" t="s">
        <v>71</v>
      </c>
      <c r="C9" s="209"/>
      <c r="D9" s="209"/>
      <c r="E9" s="209" t="s">
        <v>830</v>
      </c>
      <c r="F9" s="209" t="s">
        <v>831</v>
      </c>
      <c r="G9" s="208" t="s">
        <v>78</v>
      </c>
      <c r="H9" s="208" t="s">
        <v>78</v>
      </c>
      <c r="I9" s="209" t="s">
        <v>148</v>
      </c>
      <c r="J9" s="209" t="s">
        <v>148</v>
      </c>
      <c r="K9" s="209" t="s">
        <v>596</v>
      </c>
      <c r="L9" s="209" t="s">
        <v>597</v>
      </c>
      <c r="M9" s="208" t="s">
        <v>598</v>
      </c>
      <c r="N9" s="209" t="s">
        <v>899</v>
      </c>
      <c r="O9" s="209" t="s">
        <v>601</v>
      </c>
      <c r="P9" s="209" t="s">
        <v>907</v>
      </c>
      <c r="Q9" s="258"/>
      <c r="R9" s="259"/>
      <c r="S9" s="259">
        <v>84</v>
      </c>
      <c r="T9" s="259">
        <v>28</v>
      </c>
      <c r="U9" s="259"/>
      <c r="V9" s="259"/>
      <c r="W9" s="259"/>
      <c r="X9" s="259"/>
      <c r="Y9" s="259">
        <v>36</v>
      </c>
      <c r="Z9" s="259">
        <v>20</v>
      </c>
      <c r="AA9" s="259"/>
      <c r="AB9" s="259"/>
      <c r="AC9" s="259"/>
      <c r="AD9" s="259"/>
      <c r="AE9" s="259">
        <v>32</v>
      </c>
      <c r="AF9" s="259">
        <v>7</v>
      </c>
      <c r="AG9" s="259">
        <v>70</v>
      </c>
      <c r="AH9" s="259">
        <v>21</v>
      </c>
      <c r="AI9" s="259"/>
      <c r="AJ9" s="259"/>
      <c r="AK9" s="259"/>
      <c r="AL9" s="259"/>
      <c r="AM9" s="259"/>
      <c r="AN9" s="259"/>
      <c r="AO9" s="259">
        <v>36</v>
      </c>
      <c r="AP9" s="259">
        <v>14</v>
      </c>
      <c r="AQ9" s="259"/>
      <c r="AR9" s="259"/>
      <c r="AS9" s="259"/>
      <c r="AT9" s="259"/>
      <c r="AU9" s="259"/>
      <c r="AV9" s="259"/>
      <c r="AW9" s="259">
        <v>7</v>
      </c>
      <c r="AX9" s="259">
        <v>0</v>
      </c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6">
        <f t="shared" si="0"/>
        <v>84</v>
      </c>
      <c r="CX9" s="256">
        <f t="shared" si="1"/>
        <v>68</v>
      </c>
      <c r="CY9" s="256">
        <f t="shared" si="2"/>
        <v>113</v>
      </c>
      <c r="CZ9" s="256">
        <f t="shared" si="3"/>
        <v>0</v>
      </c>
      <c r="DA9" s="256">
        <f t="shared" si="4"/>
        <v>0</v>
      </c>
      <c r="DB9" s="256">
        <f t="shared" si="5"/>
        <v>265</v>
      </c>
      <c r="DC9" s="257" t="str">
        <f>IF(DB9='Regj. e Mesme Shtator, Nxenes'!Y9,"Mire","Gabim")</f>
        <v>Mire</v>
      </c>
      <c r="DD9" s="256">
        <f t="shared" si="6"/>
        <v>28</v>
      </c>
      <c r="DE9" s="256">
        <f t="shared" si="7"/>
        <v>27</v>
      </c>
      <c r="DF9" s="256">
        <f t="shared" si="8"/>
        <v>35</v>
      </c>
      <c r="DG9" s="256">
        <f t="shared" si="9"/>
        <v>0</v>
      </c>
      <c r="DH9" s="256">
        <f t="shared" si="10"/>
        <v>0</v>
      </c>
      <c r="DI9" s="256">
        <f t="shared" si="11"/>
        <v>90</v>
      </c>
      <c r="DJ9" s="257" t="str">
        <f>IF(DI9='Regj. e Mesme Shtator, Nxenes'!Z9,"Mire","Gabim")</f>
        <v>Mire</v>
      </c>
    </row>
    <row r="10" spans="1:114" ht="15.75">
      <c r="A10" s="209" t="s">
        <v>77</v>
      </c>
      <c r="B10" s="209" t="s">
        <v>72</v>
      </c>
      <c r="C10" s="209"/>
      <c r="D10" s="209"/>
      <c r="E10" s="209" t="s">
        <v>830</v>
      </c>
      <c r="F10" s="209" t="s">
        <v>831</v>
      </c>
      <c r="G10" s="208" t="s">
        <v>78</v>
      </c>
      <c r="H10" s="208" t="s">
        <v>78</v>
      </c>
      <c r="I10" s="209" t="s">
        <v>148</v>
      </c>
      <c r="J10" s="209" t="s">
        <v>148</v>
      </c>
      <c r="K10" s="209" t="s">
        <v>596</v>
      </c>
      <c r="L10" s="209" t="s">
        <v>597</v>
      </c>
      <c r="M10" s="208" t="s">
        <v>598</v>
      </c>
      <c r="N10" s="209" t="s">
        <v>900</v>
      </c>
      <c r="O10" s="209" t="s">
        <v>901</v>
      </c>
      <c r="P10" s="209" t="s">
        <v>907</v>
      </c>
      <c r="Q10" s="258"/>
      <c r="R10" s="259"/>
      <c r="S10" s="259">
        <v>25</v>
      </c>
      <c r="T10" s="259">
        <v>0</v>
      </c>
      <c r="U10" s="259"/>
      <c r="V10" s="259"/>
      <c r="W10" s="259">
        <v>15</v>
      </c>
      <c r="X10" s="259">
        <v>0</v>
      </c>
      <c r="Y10" s="259">
        <v>23</v>
      </c>
      <c r="Z10" s="259">
        <v>0</v>
      </c>
      <c r="AA10" s="259"/>
      <c r="AB10" s="259"/>
      <c r="AC10" s="259"/>
      <c r="AD10" s="259"/>
      <c r="AE10" s="259">
        <v>10</v>
      </c>
      <c r="AF10" s="259">
        <v>0</v>
      </c>
      <c r="AG10" s="259">
        <v>20</v>
      </c>
      <c r="AH10" s="259">
        <v>0</v>
      </c>
      <c r="AI10" s="259"/>
      <c r="AJ10" s="259"/>
      <c r="AK10" s="259"/>
      <c r="AL10" s="259"/>
      <c r="AM10" s="259"/>
      <c r="AN10" s="259"/>
      <c r="AO10" s="259">
        <v>17</v>
      </c>
      <c r="AP10" s="259">
        <v>0</v>
      </c>
      <c r="AQ10" s="259">
        <v>20</v>
      </c>
      <c r="AR10" s="259">
        <v>0</v>
      </c>
      <c r="AS10" s="259"/>
      <c r="AT10" s="259"/>
      <c r="AU10" s="259"/>
      <c r="AV10" s="259"/>
      <c r="AW10" s="259"/>
      <c r="AX10" s="259"/>
      <c r="AY10" s="259">
        <v>3</v>
      </c>
      <c r="AZ10" s="259">
        <v>0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6">
        <f t="shared" si="0"/>
        <v>40</v>
      </c>
      <c r="CX10" s="256">
        <f t="shared" si="1"/>
        <v>33</v>
      </c>
      <c r="CY10" s="256">
        <f t="shared" si="2"/>
        <v>37</v>
      </c>
      <c r="CZ10" s="256">
        <f t="shared" si="3"/>
        <v>23</v>
      </c>
      <c r="DA10" s="256">
        <f t="shared" si="4"/>
        <v>0</v>
      </c>
      <c r="DB10" s="256">
        <f t="shared" si="5"/>
        <v>133</v>
      </c>
      <c r="DC10" s="257" t="str">
        <f>IF(DB10='Regj. e Mesme Shtator, Nxenes'!Y10,"Mire","Gabim")</f>
        <v>Mire</v>
      </c>
      <c r="DD10" s="256">
        <f t="shared" si="6"/>
        <v>0</v>
      </c>
      <c r="DE10" s="256">
        <f t="shared" si="7"/>
        <v>0</v>
      </c>
      <c r="DF10" s="256">
        <f t="shared" si="8"/>
        <v>0</v>
      </c>
      <c r="DG10" s="256">
        <f t="shared" si="9"/>
        <v>0</v>
      </c>
      <c r="DH10" s="256">
        <f t="shared" si="10"/>
        <v>0</v>
      </c>
      <c r="DI10" s="256">
        <f t="shared" si="11"/>
        <v>0</v>
      </c>
      <c r="DJ10" s="257" t="str">
        <f>IF(DI10='Regj. e Mesme Shtator, Nxenes'!Z10,"Mire","Gabim")</f>
        <v>Mire</v>
      </c>
    </row>
    <row r="11" spans="1:114" ht="15.75">
      <c r="A11" s="209" t="s">
        <v>77</v>
      </c>
      <c r="B11" s="209" t="s">
        <v>73</v>
      </c>
      <c r="C11" s="209"/>
      <c r="D11" s="209"/>
      <c r="E11" s="209" t="s">
        <v>830</v>
      </c>
      <c r="F11" s="209" t="s">
        <v>831</v>
      </c>
      <c r="G11" s="208" t="s">
        <v>78</v>
      </c>
      <c r="H11" s="208" t="s">
        <v>78</v>
      </c>
      <c r="I11" s="209" t="s">
        <v>148</v>
      </c>
      <c r="J11" s="209" t="s">
        <v>148</v>
      </c>
      <c r="K11" s="209" t="s">
        <v>596</v>
      </c>
      <c r="L11" s="209" t="s">
        <v>597</v>
      </c>
      <c r="M11" s="208" t="s">
        <v>598</v>
      </c>
      <c r="N11" s="209" t="s">
        <v>903</v>
      </c>
      <c r="O11" s="209" t="s">
        <v>904</v>
      </c>
      <c r="P11" s="209" t="s">
        <v>907</v>
      </c>
      <c r="Q11" s="258"/>
      <c r="R11" s="259"/>
      <c r="S11" s="259"/>
      <c r="T11" s="259"/>
      <c r="U11" s="259"/>
      <c r="V11" s="259"/>
      <c r="W11" s="259">
        <v>21</v>
      </c>
      <c r="X11" s="259">
        <v>7</v>
      </c>
      <c r="Y11" s="259"/>
      <c r="Z11" s="259"/>
      <c r="AA11" s="259"/>
      <c r="AB11" s="259"/>
      <c r="AC11" s="259">
        <v>135</v>
      </c>
      <c r="AD11" s="259">
        <v>80</v>
      </c>
      <c r="AE11" s="259">
        <v>20</v>
      </c>
      <c r="AF11" s="259">
        <v>15</v>
      </c>
      <c r="AG11" s="259"/>
      <c r="AH11" s="259"/>
      <c r="AI11" s="259"/>
      <c r="AJ11" s="259"/>
      <c r="AK11" s="259">
        <v>162</v>
      </c>
      <c r="AL11" s="259">
        <v>75</v>
      </c>
      <c r="AM11" s="259">
        <v>55</v>
      </c>
      <c r="AN11" s="259">
        <v>15</v>
      </c>
      <c r="AO11" s="259">
        <v>40</v>
      </c>
      <c r="AP11" s="259">
        <v>20</v>
      </c>
      <c r="AQ11" s="259"/>
      <c r="AR11" s="259"/>
      <c r="AS11" s="259"/>
      <c r="AT11" s="259"/>
      <c r="AU11" s="259">
        <v>70</v>
      </c>
      <c r="AV11" s="259">
        <v>25</v>
      </c>
      <c r="AW11" s="259">
        <v>75</v>
      </c>
      <c r="AX11" s="259">
        <v>60</v>
      </c>
      <c r="AY11" s="259">
        <v>25</v>
      </c>
      <c r="AZ11" s="259">
        <v>18</v>
      </c>
      <c r="BA11" s="259">
        <v>17</v>
      </c>
      <c r="BB11" s="259">
        <v>8</v>
      </c>
      <c r="BC11" s="259">
        <v>35</v>
      </c>
      <c r="BD11" s="259">
        <v>25</v>
      </c>
      <c r="BE11" s="259">
        <v>115</v>
      </c>
      <c r="BF11" s="259">
        <v>55</v>
      </c>
      <c r="BG11" s="259">
        <v>105</v>
      </c>
      <c r="BH11" s="259">
        <v>52</v>
      </c>
      <c r="BI11" s="259">
        <v>11</v>
      </c>
      <c r="BJ11" s="259">
        <v>5</v>
      </c>
      <c r="BK11" s="259">
        <v>45</v>
      </c>
      <c r="BL11" s="259">
        <v>12</v>
      </c>
      <c r="BM11" s="259">
        <v>85</v>
      </c>
      <c r="BN11" s="259">
        <v>22</v>
      </c>
      <c r="BO11" s="259">
        <v>60</v>
      </c>
      <c r="BP11" s="259">
        <v>45</v>
      </c>
      <c r="BQ11" s="259">
        <v>20</v>
      </c>
      <c r="BR11" s="259">
        <v>10</v>
      </c>
      <c r="BS11" s="259">
        <v>37</v>
      </c>
      <c r="BT11" s="259">
        <v>20</v>
      </c>
      <c r="BU11" s="259"/>
      <c r="BV11" s="259"/>
      <c r="BW11" s="259">
        <v>45</v>
      </c>
      <c r="BX11" s="259">
        <v>20</v>
      </c>
      <c r="BY11" s="259">
        <v>31</v>
      </c>
      <c r="BZ11" s="259">
        <v>20</v>
      </c>
      <c r="CA11" s="259">
        <v>65</v>
      </c>
      <c r="CB11" s="259">
        <v>30</v>
      </c>
      <c r="CC11" s="259">
        <v>58</v>
      </c>
      <c r="CD11" s="259">
        <v>15</v>
      </c>
      <c r="CE11" s="259">
        <v>33</v>
      </c>
      <c r="CF11" s="259">
        <v>17</v>
      </c>
      <c r="CG11" s="259">
        <v>19</v>
      </c>
      <c r="CH11" s="259">
        <v>5</v>
      </c>
      <c r="CI11" s="259">
        <v>25</v>
      </c>
      <c r="CJ11" s="260">
        <v>10</v>
      </c>
      <c r="CK11" s="260">
        <v>16</v>
      </c>
      <c r="CL11" s="260">
        <v>6</v>
      </c>
      <c r="CM11" s="260">
        <v>45</v>
      </c>
      <c r="CN11" s="260">
        <v>20</v>
      </c>
      <c r="CO11" s="260">
        <v>69</v>
      </c>
      <c r="CP11" s="260">
        <v>23</v>
      </c>
      <c r="CQ11" s="260">
        <v>48</v>
      </c>
      <c r="CR11" s="260">
        <v>3</v>
      </c>
      <c r="CS11" s="260">
        <v>28</v>
      </c>
      <c r="CT11" s="260">
        <v>4</v>
      </c>
      <c r="CU11" s="260">
        <v>10</v>
      </c>
      <c r="CV11" s="260">
        <v>0</v>
      </c>
      <c r="CW11" s="256">
        <f>SUM(Q11+S11,W11,AC11,AK11,AS11,BA11,BI11,BQ11,BY11,CG11)</f>
        <v>416</v>
      </c>
      <c r="CX11" s="256">
        <f>SUM(U11,Y11,AE11,AM11,AU11,BC11,BK11,BS11,CA11,CI11)</f>
        <v>352</v>
      </c>
      <c r="CY11" s="256">
        <f>SUM(AA11,AG11,AO11,AW11,BE11,BM11,BU11,CC11,CK11)</f>
        <v>389</v>
      </c>
      <c r="CZ11" s="256">
        <f>SUM(AI11,AQ11,AY11,BG11,BO11,BW11,CE11,CM11)</f>
        <v>313</v>
      </c>
      <c r="DA11" s="256">
        <f>SUM(CO11,CQ11,CS11,CU11)</f>
        <v>155</v>
      </c>
      <c r="DB11" s="256">
        <f>SUM(CW11:DA11)</f>
        <v>1625</v>
      </c>
      <c r="DC11" s="257" t="str">
        <f>IF(DB11='Regj. e Mesme Shtator, Nxenes'!Y11,"Mire","Gabim")</f>
        <v>Mire</v>
      </c>
      <c r="DD11" s="256">
        <f t="shared" si="6"/>
        <v>210</v>
      </c>
      <c r="DE11" s="256">
        <f t="shared" si="7"/>
        <v>152</v>
      </c>
      <c r="DF11" s="256">
        <f t="shared" si="8"/>
        <v>178</v>
      </c>
      <c r="DG11" s="256">
        <f t="shared" si="9"/>
        <v>172</v>
      </c>
      <c r="DH11" s="256">
        <f t="shared" si="10"/>
        <v>30</v>
      </c>
      <c r="DI11" s="256">
        <f t="shared" si="11"/>
        <v>742</v>
      </c>
      <c r="DJ11" s="257" t="str">
        <f>IF(DI11='Regj. e Mesme Shtator, Nxenes'!Z11,"Mire","Gabim")</f>
        <v>Mire</v>
      </c>
    </row>
    <row r="12" spans="1:114" ht="15.75">
      <c r="A12" s="209" t="s">
        <v>77</v>
      </c>
      <c r="B12" s="209" t="s">
        <v>74</v>
      </c>
      <c r="C12" s="209"/>
      <c r="D12" s="209"/>
      <c r="E12" s="209" t="s">
        <v>832</v>
      </c>
      <c r="F12" s="209" t="s">
        <v>833</v>
      </c>
      <c r="G12" s="208" t="s">
        <v>78</v>
      </c>
      <c r="H12" s="208" t="s">
        <v>78</v>
      </c>
      <c r="I12" s="209" t="s">
        <v>148</v>
      </c>
      <c r="J12" s="209" t="s">
        <v>148</v>
      </c>
      <c r="K12" s="209" t="s">
        <v>596</v>
      </c>
      <c r="L12" s="209" t="s">
        <v>597</v>
      </c>
      <c r="M12" s="208" t="s">
        <v>598</v>
      </c>
      <c r="N12" s="209" t="s">
        <v>900</v>
      </c>
      <c r="O12" s="209" t="s">
        <v>901</v>
      </c>
      <c r="P12" s="209" t="s">
        <v>907</v>
      </c>
      <c r="Q12" s="258"/>
      <c r="R12" s="259"/>
      <c r="S12" s="259">
        <v>71</v>
      </c>
      <c r="T12" s="259">
        <v>0</v>
      </c>
      <c r="U12" s="259"/>
      <c r="V12" s="259"/>
      <c r="W12" s="259">
        <v>43</v>
      </c>
      <c r="X12" s="259">
        <v>0</v>
      </c>
      <c r="Y12" s="259">
        <v>44</v>
      </c>
      <c r="Z12" s="259">
        <v>0</v>
      </c>
      <c r="AA12" s="259"/>
      <c r="AB12" s="259"/>
      <c r="AC12" s="259"/>
      <c r="AD12" s="259"/>
      <c r="AE12" s="259">
        <v>10</v>
      </c>
      <c r="AF12" s="259">
        <v>0</v>
      </c>
      <c r="AG12" s="259">
        <v>51</v>
      </c>
      <c r="AH12" s="259">
        <v>0</v>
      </c>
      <c r="AI12" s="259"/>
      <c r="AJ12" s="259"/>
      <c r="AK12" s="259"/>
      <c r="AL12" s="259"/>
      <c r="AM12" s="259"/>
      <c r="AN12" s="259"/>
      <c r="AO12" s="259">
        <v>31</v>
      </c>
      <c r="AP12" s="259">
        <v>0</v>
      </c>
      <c r="AQ12" s="259">
        <v>52</v>
      </c>
      <c r="AR12" s="259">
        <v>0</v>
      </c>
      <c r="AS12" s="259"/>
      <c r="AT12" s="259"/>
      <c r="AU12" s="259"/>
      <c r="AV12" s="259"/>
      <c r="AW12" s="259"/>
      <c r="AX12" s="259"/>
      <c r="AY12" s="259">
        <v>12</v>
      </c>
      <c r="AZ12" s="259">
        <v>0</v>
      </c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56">
        <f t="shared" si="0"/>
        <v>114</v>
      </c>
      <c r="CX12" s="256">
        <f t="shared" si="1"/>
        <v>54</v>
      </c>
      <c r="CY12" s="256">
        <f t="shared" si="2"/>
        <v>82</v>
      </c>
      <c r="CZ12" s="256">
        <f t="shared" si="3"/>
        <v>64</v>
      </c>
      <c r="DA12" s="256">
        <f t="shared" si="4"/>
        <v>0</v>
      </c>
      <c r="DB12" s="256">
        <f t="shared" si="5"/>
        <v>314</v>
      </c>
      <c r="DC12" s="257" t="str">
        <f>IF(DB12='Regj. e Mesme Shtator, Nxenes'!Y12,"Mire","Gabim")</f>
        <v>Mire</v>
      </c>
      <c r="DD12" s="256">
        <f t="shared" si="6"/>
        <v>0</v>
      </c>
      <c r="DE12" s="256">
        <f t="shared" si="7"/>
        <v>0</v>
      </c>
      <c r="DF12" s="256">
        <f t="shared" si="8"/>
        <v>0</v>
      </c>
      <c r="DG12" s="256">
        <f t="shared" si="9"/>
        <v>0</v>
      </c>
      <c r="DH12" s="256">
        <f t="shared" si="10"/>
        <v>0</v>
      </c>
      <c r="DI12" s="256">
        <f t="shared" si="11"/>
        <v>0</v>
      </c>
      <c r="DJ12" s="257" t="str">
        <f>IF(DI12='Regj. e Mesme Shtator, Nxenes'!Z12,"Mire","Gabim")</f>
        <v>Mire</v>
      </c>
    </row>
    <row r="13" spans="1:114" ht="15.75">
      <c r="A13" s="209" t="s">
        <v>77</v>
      </c>
      <c r="B13" s="209" t="s">
        <v>75</v>
      </c>
      <c r="C13" s="209"/>
      <c r="D13" s="209"/>
      <c r="E13" s="209" t="s">
        <v>832</v>
      </c>
      <c r="F13" s="209" t="s">
        <v>833</v>
      </c>
      <c r="G13" s="208" t="s">
        <v>78</v>
      </c>
      <c r="H13" s="208" t="s">
        <v>78</v>
      </c>
      <c r="I13" s="209" t="s">
        <v>148</v>
      </c>
      <c r="J13" s="209" t="s">
        <v>148</v>
      </c>
      <c r="K13" s="209" t="s">
        <v>596</v>
      </c>
      <c r="L13" s="209" t="s">
        <v>597</v>
      </c>
      <c r="M13" s="208" t="s">
        <v>598</v>
      </c>
      <c r="N13" s="209" t="s">
        <v>900</v>
      </c>
      <c r="O13" s="209" t="s">
        <v>922</v>
      </c>
      <c r="P13" s="209" t="s">
        <v>907</v>
      </c>
      <c r="Q13" s="258"/>
      <c r="R13" s="259"/>
      <c r="S13" s="259">
        <v>18</v>
      </c>
      <c r="T13" s="259">
        <v>0</v>
      </c>
      <c r="U13" s="259"/>
      <c r="V13" s="259"/>
      <c r="W13" s="259"/>
      <c r="X13" s="259"/>
      <c r="Y13" s="259">
        <v>16</v>
      </c>
      <c r="Z13" s="259">
        <v>0</v>
      </c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56">
        <f t="shared" si="0"/>
        <v>18</v>
      </c>
      <c r="CX13" s="256">
        <f t="shared" si="1"/>
        <v>16</v>
      </c>
      <c r="CY13" s="256">
        <f t="shared" si="2"/>
        <v>0</v>
      </c>
      <c r="CZ13" s="256">
        <f t="shared" si="3"/>
        <v>0</v>
      </c>
      <c r="DA13" s="256">
        <f t="shared" si="4"/>
        <v>0</v>
      </c>
      <c r="DB13" s="256">
        <f t="shared" si="5"/>
        <v>34</v>
      </c>
      <c r="DC13" s="257" t="str">
        <f>IF(DB13='Regj. e Mesme Shtator, Nxenes'!Y13,"Mire","Gabim")</f>
        <v>Mire</v>
      </c>
      <c r="DD13" s="256">
        <f t="shared" si="6"/>
        <v>0</v>
      </c>
      <c r="DE13" s="256">
        <f t="shared" si="7"/>
        <v>0</v>
      </c>
      <c r="DF13" s="256">
        <f t="shared" si="8"/>
        <v>0</v>
      </c>
      <c r="DG13" s="256">
        <f t="shared" si="9"/>
        <v>0</v>
      </c>
      <c r="DH13" s="256">
        <f t="shared" si="10"/>
        <v>0</v>
      </c>
      <c r="DI13" s="256">
        <f t="shared" si="11"/>
        <v>0</v>
      </c>
      <c r="DJ13" s="257" t="str">
        <f>IF(DI13='Regj. e Mesme Shtator, Nxenes'!Z13,"Mire","Gabim")</f>
        <v>Mire</v>
      </c>
    </row>
    <row r="14" spans="1:114" ht="15.75">
      <c r="A14" s="209" t="s">
        <v>77</v>
      </c>
      <c r="B14" s="209" t="s">
        <v>76</v>
      </c>
      <c r="C14" s="209"/>
      <c r="D14" s="209"/>
      <c r="E14" s="209" t="s">
        <v>834</v>
      </c>
      <c r="F14" s="209" t="s">
        <v>835</v>
      </c>
      <c r="G14" s="208" t="s">
        <v>78</v>
      </c>
      <c r="H14" s="208" t="s">
        <v>78</v>
      </c>
      <c r="I14" s="209" t="s">
        <v>148</v>
      </c>
      <c r="J14" s="209" t="s">
        <v>148</v>
      </c>
      <c r="K14" s="209" t="s">
        <v>596</v>
      </c>
      <c r="L14" s="209" t="s">
        <v>597</v>
      </c>
      <c r="M14" s="208" t="s">
        <v>598</v>
      </c>
      <c r="N14" s="209" t="s">
        <v>900</v>
      </c>
      <c r="O14" s="209" t="s">
        <v>901</v>
      </c>
      <c r="P14" s="209" t="s">
        <v>907</v>
      </c>
      <c r="Q14" s="258"/>
      <c r="R14" s="259"/>
      <c r="S14" s="259">
        <v>15</v>
      </c>
      <c r="T14" s="259">
        <v>0</v>
      </c>
      <c r="U14" s="259"/>
      <c r="V14" s="259"/>
      <c r="W14" s="259">
        <v>2</v>
      </c>
      <c r="X14" s="259">
        <v>0</v>
      </c>
      <c r="Y14" s="259">
        <v>19</v>
      </c>
      <c r="Z14" s="259">
        <v>0</v>
      </c>
      <c r="AA14" s="259"/>
      <c r="AB14" s="259"/>
      <c r="AC14" s="259"/>
      <c r="AD14" s="259"/>
      <c r="AE14" s="259">
        <v>8</v>
      </c>
      <c r="AF14" s="259">
        <v>0</v>
      </c>
      <c r="AG14" s="259">
        <v>10</v>
      </c>
      <c r="AH14" s="259">
        <v>0</v>
      </c>
      <c r="AI14" s="259"/>
      <c r="AJ14" s="259"/>
      <c r="AK14" s="259"/>
      <c r="AL14" s="259"/>
      <c r="AM14" s="259">
        <v>1</v>
      </c>
      <c r="AN14" s="259">
        <v>0</v>
      </c>
      <c r="AO14" s="259">
        <v>1</v>
      </c>
      <c r="AP14" s="259">
        <v>0</v>
      </c>
      <c r="AQ14" s="259">
        <v>16</v>
      </c>
      <c r="AR14" s="259">
        <v>0</v>
      </c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56">
        <f t="shared" si="0"/>
        <v>17</v>
      </c>
      <c r="CX14" s="256">
        <f t="shared" si="1"/>
        <v>28</v>
      </c>
      <c r="CY14" s="256">
        <f t="shared" si="2"/>
        <v>11</v>
      </c>
      <c r="CZ14" s="256">
        <f t="shared" si="3"/>
        <v>16</v>
      </c>
      <c r="DA14" s="256">
        <f t="shared" si="4"/>
        <v>0</v>
      </c>
      <c r="DB14" s="256">
        <f t="shared" si="5"/>
        <v>72</v>
      </c>
      <c r="DC14" s="257" t="str">
        <f>IF(DB14='Regj. e Mesme Shtator, Nxenes'!Y14,"Mire","Gabim")</f>
        <v>Mire</v>
      </c>
      <c r="DD14" s="256">
        <f t="shared" si="6"/>
        <v>0</v>
      </c>
      <c r="DE14" s="256">
        <f t="shared" si="7"/>
        <v>0</v>
      </c>
      <c r="DF14" s="256">
        <f t="shared" si="8"/>
        <v>0</v>
      </c>
      <c r="DG14" s="256">
        <f t="shared" si="9"/>
        <v>0</v>
      </c>
      <c r="DH14" s="256">
        <f t="shared" si="10"/>
        <v>0</v>
      </c>
      <c r="DI14" s="256">
        <f t="shared" si="11"/>
        <v>0</v>
      </c>
      <c r="DJ14" s="257" t="str">
        <f>IF(DI14='Regj. e Mesme Shtator, Nxenes'!Z14,"Mire","Gabim")</f>
        <v>Mire</v>
      </c>
    </row>
    <row r="15" spans="1:114" ht="15.75">
      <c r="A15" s="209" t="s">
        <v>77</v>
      </c>
      <c r="B15" s="209" t="s">
        <v>77</v>
      </c>
      <c r="C15" s="209"/>
      <c r="D15" s="209"/>
      <c r="E15" s="209" t="s">
        <v>834</v>
      </c>
      <c r="F15" s="209" t="s">
        <v>835</v>
      </c>
      <c r="G15" s="208" t="s">
        <v>78</v>
      </c>
      <c r="H15" s="208" t="s">
        <v>78</v>
      </c>
      <c r="I15" s="209" t="s">
        <v>148</v>
      </c>
      <c r="J15" s="209" t="s">
        <v>148</v>
      </c>
      <c r="K15" s="209" t="s">
        <v>596</v>
      </c>
      <c r="L15" s="209" t="s">
        <v>597</v>
      </c>
      <c r="M15" s="208" t="s">
        <v>598</v>
      </c>
      <c r="N15" s="209" t="s">
        <v>900</v>
      </c>
      <c r="O15" s="209" t="s">
        <v>922</v>
      </c>
      <c r="P15" s="209" t="s">
        <v>907</v>
      </c>
      <c r="Q15" s="258"/>
      <c r="R15" s="259"/>
      <c r="S15" s="259">
        <v>16</v>
      </c>
      <c r="T15" s="259">
        <v>0</v>
      </c>
      <c r="U15" s="259"/>
      <c r="V15" s="259"/>
      <c r="W15" s="259">
        <v>1</v>
      </c>
      <c r="X15" s="259">
        <v>0</v>
      </c>
      <c r="Y15" s="259">
        <v>21</v>
      </c>
      <c r="Z15" s="259">
        <v>0</v>
      </c>
      <c r="AA15" s="259"/>
      <c r="AB15" s="259"/>
      <c r="AC15" s="259"/>
      <c r="AD15" s="259"/>
      <c r="AE15" s="259">
        <v>3</v>
      </c>
      <c r="AF15" s="259">
        <v>0</v>
      </c>
      <c r="AG15" s="259">
        <v>24</v>
      </c>
      <c r="AH15" s="259">
        <v>0</v>
      </c>
      <c r="AI15" s="259"/>
      <c r="AJ15" s="259"/>
      <c r="AK15" s="259"/>
      <c r="AL15" s="259"/>
      <c r="AM15" s="259"/>
      <c r="AN15" s="259"/>
      <c r="AO15" s="259">
        <v>6</v>
      </c>
      <c r="AP15" s="259">
        <v>0</v>
      </c>
      <c r="AQ15" s="259">
        <v>25</v>
      </c>
      <c r="AR15" s="259">
        <v>2</v>
      </c>
      <c r="AS15" s="259"/>
      <c r="AT15" s="259"/>
      <c r="AU15" s="259"/>
      <c r="AV15" s="259"/>
      <c r="AW15" s="259">
        <v>1</v>
      </c>
      <c r="AX15" s="259">
        <v>0</v>
      </c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56">
        <f t="shared" si="0"/>
        <v>17</v>
      </c>
      <c r="CX15" s="256">
        <f t="shared" si="1"/>
        <v>24</v>
      </c>
      <c r="CY15" s="256">
        <f t="shared" si="2"/>
        <v>31</v>
      </c>
      <c r="CZ15" s="256">
        <f t="shared" si="3"/>
        <v>25</v>
      </c>
      <c r="DA15" s="256">
        <f t="shared" si="4"/>
        <v>0</v>
      </c>
      <c r="DB15" s="256">
        <f t="shared" si="5"/>
        <v>97</v>
      </c>
      <c r="DC15" s="257" t="str">
        <f>IF(DB15='Regj. e Mesme Shtator, Nxenes'!Y15,"Mire","Gabim")</f>
        <v>Mire</v>
      </c>
      <c r="DD15" s="256">
        <f t="shared" si="6"/>
        <v>0</v>
      </c>
      <c r="DE15" s="256">
        <f t="shared" si="7"/>
        <v>0</v>
      </c>
      <c r="DF15" s="256">
        <f t="shared" si="8"/>
        <v>0</v>
      </c>
      <c r="DG15" s="256">
        <f t="shared" si="9"/>
        <v>2</v>
      </c>
      <c r="DH15" s="256">
        <f t="shared" si="10"/>
        <v>0</v>
      </c>
      <c r="DI15" s="256">
        <f t="shared" si="11"/>
        <v>2</v>
      </c>
      <c r="DJ15" s="257" t="str">
        <f>IF(DI15='Regj. e Mesme Shtator, Nxenes'!Z15,"Mire","Gabim")</f>
        <v>Mire</v>
      </c>
    </row>
    <row r="16" spans="1:114" ht="15.75">
      <c r="A16" s="209" t="s">
        <v>77</v>
      </c>
      <c r="B16" s="209" t="s">
        <v>79</v>
      </c>
      <c r="C16" s="209"/>
      <c r="D16" s="209"/>
      <c r="E16" s="209" t="s">
        <v>836</v>
      </c>
      <c r="F16" s="209" t="s">
        <v>837</v>
      </c>
      <c r="G16" s="208" t="s">
        <v>78</v>
      </c>
      <c r="H16" s="208" t="s">
        <v>78</v>
      </c>
      <c r="I16" s="209" t="s">
        <v>148</v>
      </c>
      <c r="J16" s="209" t="s">
        <v>148</v>
      </c>
      <c r="K16" s="209" t="s">
        <v>596</v>
      </c>
      <c r="L16" s="209" t="s">
        <v>597</v>
      </c>
      <c r="M16" s="208" t="s">
        <v>598</v>
      </c>
      <c r="N16" s="209" t="s">
        <v>905</v>
      </c>
      <c r="O16" s="209" t="s">
        <v>906</v>
      </c>
      <c r="P16" s="209" t="s">
        <v>907</v>
      </c>
      <c r="Q16" s="258"/>
      <c r="R16" s="259"/>
      <c r="S16" s="259">
        <v>100</v>
      </c>
      <c r="T16" s="259">
        <v>57</v>
      </c>
      <c r="U16" s="259"/>
      <c r="V16" s="259"/>
      <c r="W16" s="259">
        <v>46</v>
      </c>
      <c r="X16" s="259">
        <v>20</v>
      </c>
      <c r="Y16" s="259">
        <v>60</v>
      </c>
      <c r="Z16" s="259">
        <v>30</v>
      </c>
      <c r="AA16" s="259"/>
      <c r="AB16" s="259"/>
      <c r="AC16" s="259"/>
      <c r="AD16" s="259"/>
      <c r="AE16" s="259">
        <v>23</v>
      </c>
      <c r="AF16" s="259">
        <v>15</v>
      </c>
      <c r="AG16" s="259">
        <v>90</v>
      </c>
      <c r="AH16" s="259">
        <v>49</v>
      </c>
      <c r="AI16" s="259"/>
      <c r="AJ16" s="259"/>
      <c r="AK16" s="259"/>
      <c r="AL16" s="259"/>
      <c r="AM16" s="259"/>
      <c r="AN16" s="259"/>
      <c r="AO16" s="259">
        <v>21</v>
      </c>
      <c r="AP16" s="259">
        <v>13</v>
      </c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56">
        <f t="shared" si="0"/>
        <v>146</v>
      </c>
      <c r="CX16" s="256">
        <f t="shared" si="1"/>
        <v>83</v>
      </c>
      <c r="CY16" s="256">
        <f t="shared" si="2"/>
        <v>111</v>
      </c>
      <c r="CZ16" s="256">
        <f t="shared" si="3"/>
        <v>0</v>
      </c>
      <c r="DA16" s="256">
        <f t="shared" si="4"/>
        <v>0</v>
      </c>
      <c r="DB16" s="256">
        <f t="shared" si="5"/>
        <v>340</v>
      </c>
      <c r="DC16" s="257" t="str">
        <f>IF(DB16='Regj. e Mesme Shtator, Nxenes'!Y16,"Mire","Gabim")</f>
        <v>Mire</v>
      </c>
      <c r="DD16" s="256">
        <f t="shared" si="6"/>
        <v>77</v>
      </c>
      <c r="DE16" s="256">
        <f t="shared" si="7"/>
        <v>45</v>
      </c>
      <c r="DF16" s="256">
        <f t="shared" si="8"/>
        <v>62</v>
      </c>
      <c r="DG16" s="256">
        <f t="shared" si="9"/>
        <v>0</v>
      </c>
      <c r="DH16" s="256">
        <f t="shared" si="10"/>
        <v>0</v>
      </c>
      <c r="DI16" s="256">
        <f t="shared" si="11"/>
        <v>184</v>
      </c>
      <c r="DJ16" s="257" t="str">
        <f>IF(DI16='Regj. e Mesme Shtator, Nxenes'!Z16,"Mire","Gabim")</f>
        <v>Mire</v>
      </c>
    </row>
    <row r="17" spans="1:114" ht="15.75">
      <c r="A17" s="209" t="s">
        <v>77</v>
      </c>
      <c r="B17" s="209" t="s">
        <v>80</v>
      </c>
      <c r="C17" s="209"/>
      <c r="D17" s="209"/>
      <c r="E17" s="209" t="s">
        <v>836</v>
      </c>
      <c r="F17" s="209" t="s">
        <v>837</v>
      </c>
      <c r="G17" s="208" t="s">
        <v>78</v>
      </c>
      <c r="H17" s="208" t="s">
        <v>78</v>
      </c>
      <c r="I17" s="209" t="s">
        <v>148</v>
      </c>
      <c r="J17" s="209" t="s">
        <v>148</v>
      </c>
      <c r="K17" s="209" t="s">
        <v>596</v>
      </c>
      <c r="L17" s="209" t="s">
        <v>597</v>
      </c>
      <c r="M17" s="208" t="s">
        <v>598</v>
      </c>
      <c r="N17" s="209" t="s">
        <v>200</v>
      </c>
      <c r="O17" s="209" t="s">
        <v>908</v>
      </c>
      <c r="P17" s="209" t="s">
        <v>907</v>
      </c>
      <c r="Q17" s="258">
        <v>3</v>
      </c>
      <c r="R17" s="259">
        <v>1</v>
      </c>
      <c r="S17" s="259">
        <v>50</v>
      </c>
      <c r="T17" s="259">
        <v>32</v>
      </c>
      <c r="U17" s="259"/>
      <c r="V17" s="259"/>
      <c r="W17" s="259">
        <v>7</v>
      </c>
      <c r="X17" s="259">
        <v>1</v>
      </c>
      <c r="Y17" s="259">
        <v>36</v>
      </c>
      <c r="Z17" s="259">
        <v>20</v>
      </c>
      <c r="AA17" s="259"/>
      <c r="AB17" s="259"/>
      <c r="AC17" s="259"/>
      <c r="AD17" s="259"/>
      <c r="AE17" s="259">
        <v>10</v>
      </c>
      <c r="AF17" s="259">
        <v>8</v>
      </c>
      <c r="AG17" s="259">
        <v>17</v>
      </c>
      <c r="AH17" s="259">
        <v>9</v>
      </c>
      <c r="AI17" s="259"/>
      <c r="AJ17" s="259"/>
      <c r="AK17" s="259"/>
      <c r="AL17" s="259"/>
      <c r="AM17" s="259"/>
      <c r="AN17" s="259"/>
      <c r="AO17" s="259">
        <v>1</v>
      </c>
      <c r="AP17" s="259">
        <v>1</v>
      </c>
      <c r="AQ17" s="259">
        <v>10</v>
      </c>
      <c r="AR17" s="259">
        <v>6</v>
      </c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56">
        <f t="shared" si="0"/>
        <v>60</v>
      </c>
      <c r="CX17" s="256">
        <f t="shared" si="1"/>
        <v>46</v>
      </c>
      <c r="CY17" s="256">
        <f t="shared" si="2"/>
        <v>18</v>
      </c>
      <c r="CZ17" s="256">
        <f t="shared" si="3"/>
        <v>10</v>
      </c>
      <c r="DA17" s="256">
        <f t="shared" si="4"/>
        <v>0</v>
      </c>
      <c r="DB17" s="256">
        <f t="shared" si="5"/>
        <v>134</v>
      </c>
      <c r="DC17" s="257" t="str">
        <f>IF(DB17='Regj. e Mesme Shtator, Nxenes'!Y17,"Mire","Gabim")</f>
        <v>Mire</v>
      </c>
      <c r="DD17" s="256">
        <f t="shared" si="6"/>
        <v>34</v>
      </c>
      <c r="DE17" s="256">
        <f t="shared" si="7"/>
        <v>28</v>
      </c>
      <c r="DF17" s="256">
        <f t="shared" si="8"/>
        <v>10</v>
      </c>
      <c r="DG17" s="256">
        <f t="shared" si="9"/>
        <v>6</v>
      </c>
      <c r="DH17" s="256">
        <f t="shared" si="10"/>
        <v>0</v>
      </c>
      <c r="DI17" s="256">
        <f t="shared" si="11"/>
        <v>78</v>
      </c>
      <c r="DJ17" s="257" t="str">
        <f>IF(DI17='Regj. e Mesme Shtator, Nxenes'!Z17,"Mire","Gabim")</f>
        <v>Mire</v>
      </c>
    </row>
    <row r="18" spans="1:114" ht="15.75">
      <c r="A18" s="209" t="s">
        <v>77</v>
      </c>
      <c r="B18" s="209" t="s">
        <v>81</v>
      </c>
      <c r="C18" s="209"/>
      <c r="D18" s="209"/>
      <c r="E18" s="209" t="s">
        <v>838</v>
      </c>
      <c r="F18" s="209" t="s">
        <v>859</v>
      </c>
      <c r="G18" s="208" t="s">
        <v>78</v>
      </c>
      <c r="H18" s="208" t="s">
        <v>78</v>
      </c>
      <c r="I18" s="209" t="s">
        <v>148</v>
      </c>
      <c r="J18" s="209" t="s">
        <v>148</v>
      </c>
      <c r="K18" s="209" t="s">
        <v>596</v>
      </c>
      <c r="L18" s="209" t="s">
        <v>597</v>
      </c>
      <c r="M18" s="208" t="s">
        <v>598</v>
      </c>
      <c r="N18" s="209" t="s">
        <v>900</v>
      </c>
      <c r="O18" s="209" t="s">
        <v>922</v>
      </c>
      <c r="P18" s="209" t="s">
        <v>907</v>
      </c>
      <c r="Q18" s="258"/>
      <c r="R18" s="259"/>
      <c r="S18" s="259">
        <v>30</v>
      </c>
      <c r="T18" s="259">
        <v>9</v>
      </c>
      <c r="U18" s="259"/>
      <c r="V18" s="259"/>
      <c r="W18" s="259">
        <v>7</v>
      </c>
      <c r="X18" s="259">
        <v>2</v>
      </c>
      <c r="Y18" s="259">
        <v>14</v>
      </c>
      <c r="Z18" s="259">
        <v>2</v>
      </c>
      <c r="AA18" s="259"/>
      <c r="AB18" s="259"/>
      <c r="AC18" s="259"/>
      <c r="AD18" s="259"/>
      <c r="AE18" s="259">
        <v>3</v>
      </c>
      <c r="AF18" s="259">
        <v>0</v>
      </c>
      <c r="AG18" s="259">
        <v>50</v>
      </c>
      <c r="AH18" s="259">
        <v>12</v>
      </c>
      <c r="AI18" s="259"/>
      <c r="AJ18" s="259"/>
      <c r="AK18" s="259"/>
      <c r="AL18" s="259"/>
      <c r="AM18" s="259">
        <v>6</v>
      </c>
      <c r="AN18" s="259">
        <v>1</v>
      </c>
      <c r="AO18" s="259">
        <v>4</v>
      </c>
      <c r="AP18" s="259">
        <v>2</v>
      </c>
      <c r="AQ18" s="259"/>
      <c r="AR18" s="259"/>
      <c r="AS18" s="259"/>
      <c r="AT18" s="259"/>
      <c r="AU18" s="259"/>
      <c r="AV18" s="259"/>
      <c r="AW18" s="259">
        <v>2</v>
      </c>
      <c r="AX18" s="259">
        <v>1</v>
      </c>
      <c r="AY18" s="259">
        <v>50</v>
      </c>
      <c r="AZ18" s="259">
        <v>14</v>
      </c>
      <c r="BA18" s="259"/>
      <c r="BB18" s="259"/>
      <c r="BC18" s="259"/>
      <c r="BD18" s="259"/>
      <c r="BE18" s="259"/>
      <c r="BF18" s="259"/>
      <c r="BG18" s="259">
        <v>1</v>
      </c>
      <c r="BH18" s="259">
        <v>1</v>
      </c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56">
        <f t="shared" si="0"/>
        <v>37</v>
      </c>
      <c r="CX18" s="256">
        <f t="shared" si="1"/>
        <v>23</v>
      </c>
      <c r="CY18" s="256">
        <f t="shared" si="2"/>
        <v>56</v>
      </c>
      <c r="CZ18" s="256">
        <f t="shared" si="3"/>
        <v>51</v>
      </c>
      <c r="DA18" s="256">
        <f t="shared" si="4"/>
        <v>0</v>
      </c>
      <c r="DB18" s="256">
        <f t="shared" si="5"/>
        <v>167</v>
      </c>
      <c r="DC18" s="257" t="str">
        <f>IF(DB18='Regj. e Mesme Shtator, Nxenes'!Y18,"Mire","Gabim")</f>
        <v>Mire</v>
      </c>
      <c r="DD18" s="256">
        <f t="shared" si="6"/>
        <v>11</v>
      </c>
      <c r="DE18" s="256">
        <f t="shared" si="7"/>
        <v>3</v>
      </c>
      <c r="DF18" s="256">
        <f t="shared" si="8"/>
        <v>15</v>
      </c>
      <c r="DG18" s="256">
        <f t="shared" si="9"/>
        <v>15</v>
      </c>
      <c r="DH18" s="256">
        <f t="shared" si="10"/>
        <v>0</v>
      </c>
      <c r="DI18" s="256">
        <f t="shared" si="11"/>
        <v>44</v>
      </c>
      <c r="DJ18" s="257" t="str">
        <f>IF(DI18='Regj. e Mesme Shtator, Nxenes'!Z18,"Mire","Gabim")</f>
        <v>Mire</v>
      </c>
    </row>
    <row r="19" spans="1:114" ht="15.75">
      <c r="A19" s="209" t="s">
        <v>77</v>
      </c>
      <c r="B19" s="209" t="s">
        <v>869</v>
      </c>
      <c r="C19" s="209"/>
      <c r="D19" s="209"/>
      <c r="E19" s="209" t="s">
        <v>838</v>
      </c>
      <c r="F19" s="209" t="s">
        <v>859</v>
      </c>
      <c r="G19" s="208" t="s">
        <v>78</v>
      </c>
      <c r="H19" s="208" t="s">
        <v>78</v>
      </c>
      <c r="I19" s="209" t="s">
        <v>148</v>
      </c>
      <c r="J19" s="209" t="s">
        <v>148</v>
      </c>
      <c r="K19" s="209" t="s">
        <v>596</v>
      </c>
      <c r="L19" s="209" t="s">
        <v>597</v>
      </c>
      <c r="M19" s="208" t="s">
        <v>598</v>
      </c>
      <c r="N19" s="209" t="s">
        <v>900</v>
      </c>
      <c r="O19" s="209" t="s">
        <v>901</v>
      </c>
      <c r="P19" s="209" t="s">
        <v>907</v>
      </c>
      <c r="Q19" s="258"/>
      <c r="R19" s="259"/>
      <c r="S19" s="259">
        <v>39</v>
      </c>
      <c r="T19" s="259">
        <v>6</v>
      </c>
      <c r="U19" s="259"/>
      <c r="V19" s="259"/>
      <c r="W19" s="259">
        <v>9</v>
      </c>
      <c r="X19" s="259">
        <v>1</v>
      </c>
      <c r="Y19" s="259">
        <v>40</v>
      </c>
      <c r="Z19" s="259">
        <v>11</v>
      </c>
      <c r="AA19" s="259"/>
      <c r="AB19" s="259"/>
      <c r="AC19" s="259"/>
      <c r="AD19" s="259"/>
      <c r="AE19" s="259">
        <v>4</v>
      </c>
      <c r="AF19" s="259">
        <v>2</v>
      </c>
      <c r="AG19" s="259">
        <v>49</v>
      </c>
      <c r="AH19" s="259">
        <v>20</v>
      </c>
      <c r="AI19" s="259"/>
      <c r="AJ19" s="259"/>
      <c r="AK19" s="259"/>
      <c r="AL19" s="259"/>
      <c r="AM19" s="259"/>
      <c r="AN19" s="259"/>
      <c r="AO19" s="259">
        <v>3</v>
      </c>
      <c r="AP19" s="259">
        <v>2</v>
      </c>
      <c r="AQ19" s="259">
        <v>35</v>
      </c>
      <c r="AR19" s="259">
        <v>10</v>
      </c>
      <c r="AS19" s="259"/>
      <c r="AT19" s="259"/>
      <c r="AU19" s="259"/>
      <c r="AV19" s="259"/>
      <c r="AW19" s="259"/>
      <c r="AX19" s="259"/>
      <c r="AY19" s="259">
        <v>1</v>
      </c>
      <c r="AZ19" s="259">
        <v>0</v>
      </c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56">
        <f t="shared" si="0"/>
        <v>48</v>
      </c>
      <c r="CX19" s="256">
        <f t="shared" si="1"/>
        <v>44</v>
      </c>
      <c r="CY19" s="256">
        <f t="shared" si="2"/>
        <v>52</v>
      </c>
      <c r="CZ19" s="256">
        <f t="shared" si="3"/>
        <v>36</v>
      </c>
      <c r="DA19" s="256">
        <f t="shared" si="4"/>
        <v>0</v>
      </c>
      <c r="DB19" s="256">
        <f t="shared" si="5"/>
        <v>180</v>
      </c>
      <c r="DC19" s="257" t="str">
        <f>IF(DB19='Regj. e Mesme Shtator, Nxenes'!Y19,"Mire","Gabim")</f>
        <v>Mire</v>
      </c>
      <c r="DD19" s="256">
        <f t="shared" si="6"/>
        <v>7</v>
      </c>
      <c r="DE19" s="256">
        <f t="shared" si="7"/>
        <v>13</v>
      </c>
      <c r="DF19" s="256">
        <f t="shared" si="8"/>
        <v>22</v>
      </c>
      <c r="DG19" s="256">
        <f t="shared" si="9"/>
        <v>10</v>
      </c>
      <c r="DH19" s="256">
        <f t="shared" si="10"/>
        <v>0</v>
      </c>
      <c r="DI19" s="256">
        <f t="shared" si="11"/>
        <v>52</v>
      </c>
      <c r="DJ19" s="257" t="str">
        <f>IF(DI19='Regj. e Mesme Shtator, Nxenes'!Z19,"Mire","Gabim")</f>
        <v>Mire</v>
      </c>
    </row>
    <row r="20" spans="1:114" ht="15.75">
      <c r="A20" s="209" t="s">
        <v>77</v>
      </c>
      <c r="B20" s="209" t="s">
        <v>870</v>
      </c>
      <c r="C20" s="209"/>
      <c r="D20" s="209"/>
      <c r="E20" s="209" t="s">
        <v>792</v>
      </c>
      <c r="F20" s="209" t="s">
        <v>839</v>
      </c>
      <c r="G20" s="208" t="s">
        <v>78</v>
      </c>
      <c r="H20" s="208" t="s">
        <v>78</v>
      </c>
      <c r="I20" s="209" t="s">
        <v>148</v>
      </c>
      <c r="J20" s="209" t="s">
        <v>148</v>
      </c>
      <c r="K20" s="209" t="s">
        <v>596</v>
      </c>
      <c r="L20" s="209" t="s">
        <v>597</v>
      </c>
      <c r="M20" s="208" t="s">
        <v>598</v>
      </c>
      <c r="N20" s="209" t="s">
        <v>900</v>
      </c>
      <c r="O20" s="209" t="s">
        <v>922</v>
      </c>
      <c r="P20" s="209" t="s">
        <v>907</v>
      </c>
      <c r="Q20" s="258"/>
      <c r="R20" s="259"/>
      <c r="S20" s="259">
        <v>10</v>
      </c>
      <c r="T20" s="259">
        <v>0</v>
      </c>
      <c r="U20" s="259">
        <v>1</v>
      </c>
      <c r="V20" s="259">
        <v>1</v>
      </c>
      <c r="W20" s="259"/>
      <c r="X20" s="259"/>
      <c r="Y20" s="259">
        <v>15</v>
      </c>
      <c r="Z20" s="259">
        <v>0</v>
      </c>
      <c r="AA20" s="259"/>
      <c r="AB20" s="259"/>
      <c r="AC20" s="259"/>
      <c r="AD20" s="259"/>
      <c r="AE20" s="259">
        <v>2</v>
      </c>
      <c r="AF20" s="259">
        <v>0</v>
      </c>
      <c r="AG20" s="259">
        <v>10</v>
      </c>
      <c r="AH20" s="259">
        <v>1</v>
      </c>
      <c r="AI20" s="259">
        <v>1</v>
      </c>
      <c r="AJ20" s="259">
        <v>0</v>
      </c>
      <c r="AK20" s="259"/>
      <c r="AL20" s="259"/>
      <c r="AM20" s="259">
        <v>4</v>
      </c>
      <c r="AN20" s="259">
        <v>1</v>
      </c>
      <c r="AO20" s="259">
        <v>8</v>
      </c>
      <c r="AP20" s="259">
        <v>4</v>
      </c>
      <c r="AQ20" s="259">
        <v>12</v>
      </c>
      <c r="AR20" s="259">
        <v>1</v>
      </c>
      <c r="AS20" s="259"/>
      <c r="AT20" s="259"/>
      <c r="AU20" s="259"/>
      <c r="AV20" s="259"/>
      <c r="AW20" s="259">
        <v>4</v>
      </c>
      <c r="AX20" s="259">
        <v>0</v>
      </c>
      <c r="AY20" s="259">
        <v>13</v>
      </c>
      <c r="AZ20" s="259">
        <v>1</v>
      </c>
      <c r="BA20" s="259"/>
      <c r="BB20" s="259"/>
      <c r="BC20" s="259"/>
      <c r="BD20" s="259"/>
      <c r="BE20" s="259"/>
      <c r="BF20" s="259"/>
      <c r="BG20" s="259">
        <v>3</v>
      </c>
      <c r="BH20" s="259">
        <v>0</v>
      </c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56">
        <f t="shared" si="0"/>
        <v>10</v>
      </c>
      <c r="CX20" s="256">
        <f t="shared" si="1"/>
        <v>22</v>
      </c>
      <c r="CY20" s="256">
        <f t="shared" si="2"/>
        <v>22</v>
      </c>
      <c r="CZ20" s="256">
        <f t="shared" si="3"/>
        <v>29</v>
      </c>
      <c r="DA20" s="256">
        <f t="shared" si="4"/>
        <v>0</v>
      </c>
      <c r="DB20" s="256">
        <f t="shared" si="5"/>
        <v>83</v>
      </c>
      <c r="DC20" s="257" t="str">
        <f>IF(DB20='Regj. e Mesme Shtator, Nxenes'!Y20,"Mire","Gabim")</f>
        <v>Mire</v>
      </c>
      <c r="DD20" s="256">
        <f t="shared" si="6"/>
        <v>0</v>
      </c>
      <c r="DE20" s="256">
        <f t="shared" si="7"/>
        <v>2</v>
      </c>
      <c r="DF20" s="256">
        <f t="shared" si="8"/>
        <v>5</v>
      </c>
      <c r="DG20" s="256">
        <f t="shared" si="9"/>
        <v>2</v>
      </c>
      <c r="DH20" s="256">
        <f t="shared" si="10"/>
        <v>0</v>
      </c>
      <c r="DI20" s="256">
        <f t="shared" si="11"/>
        <v>9</v>
      </c>
      <c r="DJ20" s="257" t="str">
        <f>IF(DI20='Regj. e Mesme Shtator, Nxenes'!Z20,"Mire","Gabim")</f>
        <v>Mire</v>
      </c>
    </row>
    <row r="21" spans="1:114" ht="15.75">
      <c r="A21" s="209" t="s">
        <v>77</v>
      </c>
      <c r="B21" s="209" t="s">
        <v>871</v>
      </c>
      <c r="C21" s="209"/>
      <c r="D21" s="209"/>
      <c r="E21" s="209" t="s">
        <v>840</v>
      </c>
      <c r="F21" s="209" t="s">
        <v>841</v>
      </c>
      <c r="G21" s="208" t="s">
        <v>78</v>
      </c>
      <c r="H21" s="208" t="s">
        <v>78</v>
      </c>
      <c r="I21" s="209" t="s">
        <v>548</v>
      </c>
      <c r="J21" s="209" t="s">
        <v>548</v>
      </c>
      <c r="K21" s="209" t="s">
        <v>861</v>
      </c>
      <c r="L21" s="209" t="s">
        <v>609</v>
      </c>
      <c r="M21" s="208" t="s">
        <v>598</v>
      </c>
      <c r="N21" s="209" t="s">
        <v>900</v>
      </c>
      <c r="O21" s="209" t="s">
        <v>901</v>
      </c>
      <c r="P21" s="209" t="s">
        <v>907</v>
      </c>
      <c r="Q21" s="258"/>
      <c r="R21" s="259"/>
      <c r="S21" s="259">
        <v>2</v>
      </c>
      <c r="T21" s="259">
        <v>0</v>
      </c>
      <c r="U21" s="259"/>
      <c r="V21" s="259"/>
      <c r="W21" s="259">
        <v>12</v>
      </c>
      <c r="X21" s="259">
        <v>0</v>
      </c>
      <c r="Y21" s="259">
        <v>1</v>
      </c>
      <c r="Z21" s="259">
        <v>1</v>
      </c>
      <c r="AA21" s="259"/>
      <c r="AB21" s="259"/>
      <c r="AC21" s="259">
        <v>4</v>
      </c>
      <c r="AD21" s="259">
        <v>0</v>
      </c>
      <c r="AE21" s="259">
        <v>9</v>
      </c>
      <c r="AF21" s="259">
        <v>1</v>
      </c>
      <c r="AG21" s="259">
        <v>5</v>
      </c>
      <c r="AH21" s="259">
        <v>0</v>
      </c>
      <c r="AI21" s="259"/>
      <c r="AJ21" s="259"/>
      <c r="AK21" s="259"/>
      <c r="AL21" s="259"/>
      <c r="AM21" s="259">
        <v>2</v>
      </c>
      <c r="AN21" s="259">
        <v>0</v>
      </c>
      <c r="AO21" s="259">
        <v>20</v>
      </c>
      <c r="AP21" s="259">
        <v>0</v>
      </c>
      <c r="AQ21" s="259"/>
      <c r="AR21" s="259"/>
      <c r="AS21" s="259"/>
      <c r="AT21" s="259"/>
      <c r="AU21" s="259"/>
      <c r="AV21" s="259"/>
      <c r="AW21" s="259">
        <v>4</v>
      </c>
      <c r="AX21" s="259">
        <v>0</v>
      </c>
      <c r="AY21" s="259">
        <v>10</v>
      </c>
      <c r="AZ21" s="259">
        <v>0</v>
      </c>
      <c r="BA21" s="259"/>
      <c r="BB21" s="259"/>
      <c r="BC21" s="259"/>
      <c r="BD21" s="259"/>
      <c r="BE21" s="259"/>
      <c r="BF21" s="259"/>
      <c r="BG21" s="259">
        <v>2</v>
      </c>
      <c r="BH21" s="259">
        <v>0</v>
      </c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5"/>
      <c r="BZ21" s="255"/>
      <c r="CA21" s="255"/>
      <c r="CB21" s="255"/>
      <c r="CC21" s="259"/>
      <c r="CD21" s="259"/>
      <c r="CE21" s="259"/>
      <c r="CF21" s="259"/>
      <c r="CG21" s="255"/>
      <c r="CH21" s="255"/>
      <c r="CI21" s="255"/>
      <c r="CJ21" s="262"/>
      <c r="CK21" s="262"/>
      <c r="CL21" s="262"/>
      <c r="CM21" s="262"/>
      <c r="CN21" s="262"/>
      <c r="CO21" s="261"/>
      <c r="CP21" s="261"/>
      <c r="CQ21" s="261"/>
      <c r="CR21" s="261"/>
      <c r="CS21" s="261"/>
      <c r="CT21" s="261"/>
      <c r="CU21" s="261"/>
      <c r="CV21" s="261"/>
      <c r="CW21" s="256">
        <f t="shared" si="0"/>
        <v>18</v>
      </c>
      <c r="CX21" s="256">
        <f t="shared" si="1"/>
        <v>12</v>
      </c>
      <c r="CY21" s="256">
        <f t="shared" si="2"/>
        <v>29</v>
      </c>
      <c r="CZ21" s="256">
        <f t="shared" si="3"/>
        <v>12</v>
      </c>
      <c r="DA21" s="256">
        <f t="shared" si="4"/>
        <v>0</v>
      </c>
      <c r="DB21" s="256">
        <f t="shared" si="5"/>
        <v>71</v>
      </c>
      <c r="DC21" s="257" t="str">
        <f>IF(DB21='Regj. e Mesme Shtator, Nxenes'!Y21,"Mire","Gabim")</f>
        <v>Mire</v>
      </c>
      <c r="DD21" s="256">
        <f t="shared" si="6"/>
        <v>0</v>
      </c>
      <c r="DE21" s="256">
        <f t="shared" si="7"/>
        <v>2</v>
      </c>
      <c r="DF21" s="256">
        <f t="shared" si="8"/>
        <v>0</v>
      </c>
      <c r="DG21" s="256">
        <f t="shared" si="9"/>
        <v>0</v>
      </c>
      <c r="DH21" s="256">
        <f t="shared" si="10"/>
        <v>0</v>
      </c>
      <c r="DI21" s="256">
        <f t="shared" si="11"/>
        <v>2</v>
      </c>
      <c r="DJ21" s="257" t="str">
        <f>IF(DI21='Regj. e Mesme Shtator, Nxenes'!Z21,"Mire","Gabim")</f>
        <v>Mire</v>
      </c>
    </row>
    <row r="22" spans="1:114" ht="15.75">
      <c r="A22" s="209" t="s">
        <v>77</v>
      </c>
      <c r="B22" s="209" t="s">
        <v>872</v>
      </c>
      <c r="C22" s="209"/>
      <c r="D22" s="209"/>
      <c r="E22" s="209" t="s">
        <v>253</v>
      </c>
      <c r="F22" s="209" t="s">
        <v>394</v>
      </c>
      <c r="G22" s="208" t="s">
        <v>78</v>
      </c>
      <c r="H22" s="208" t="s">
        <v>78</v>
      </c>
      <c r="I22" s="209" t="s">
        <v>148</v>
      </c>
      <c r="J22" s="209" t="s">
        <v>148</v>
      </c>
      <c r="K22" s="209" t="s">
        <v>596</v>
      </c>
      <c r="L22" s="209" t="s">
        <v>597</v>
      </c>
      <c r="M22" s="208" t="s">
        <v>598</v>
      </c>
      <c r="N22" s="209" t="s">
        <v>905</v>
      </c>
      <c r="O22" s="209" t="s">
        <v>606</v>
      </c>
      <c r="P22" s="209" t="s">
        <v>902</v>
      </c>
      <c r="Q22" s="258">
        <v>1</v>
      </c>
      <c r="R22" s="259">
        <v>0</v>
      </c>
      <c r="S22" s="259">
        <v>36</v>
      </c>
      <c r="T22" s="259">
        <v>8</v>
      </c>
      <c r="U22" s="259"/>
      <c r="V22" s="259"/>
      <c r="W22" s="259">
        <v>17</v>
      </c>
      <c r="X22" s="259">
        <v>5</v>
      </c>
      <c r="Y22" s="259">
        <v>42</v>
      </c>
      <c r="Z22" s="259">
        <v>17</v>
      </c>
      <c r="AA22" s="259"/>
      <c r="AB22" s="259"/>
      <c r="AC22" s="259">
        <v>1</v>
      </c>
      <c r="AD22" s="259">
        <v>0</v>
      </c>
      <c r="AE22" s="259">
        <v>25</v>
      </c>
      <c r="AF22" s="259">
        <v>8</v>
      </c>
      <c r="AG22" s="259">
        <v>31</v>
      </c>
      <c r="AH22" s="259">
        <v>5</v>
      </c>
      <c r="AI22" s="259"/>
      <c r="AJ22" s="259"/>
      <c r="AK22" s="259"/>
      <c r="AL22" s="259"/>
      <c r="AM22" s="259"/>
      <c r="AN22" s="259"/>
      <c r="AO22" s="259">
        <v>14</v>
      </c>
      <c r="AP22" s="259">
        <v>2</v>
      </c>
      <c r="AQ22" s="259"/>
      <c r="AR22" s="259"/>
      <c r="AS22" s="259"/>
      <c r="AT22" s="259"/>
      <c r="AU22" s="259"/>
      <c r="AV22" s="259"/>
      <c r="AW22" s="259">
        <v>2</v>
      </c>
      <c r="AX22" s="259">
        <v>0</v>
      </c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56">
        <f t="shared" si="0"/>
        <v>55</v>
      </c>
      <c r="CX22" s="256">
        <f t="shared" si="1"/>
        <v>67</v>
      </c>
      <c r="CY22" s="256">
        <f t="shared" si="2"/>
        <v>47</v>
      </c>
      <c r="CZ22" s="256">
        <f t="shared" si="3"/>
        <v>0</v>
      </c>
      <c r="DA22" s="256">
        <f t="shared" si="4"/>
        <v>0</v>
      </c>
      <c r="DB22" s="256">
        <f t="shared" si="5"/>
        <v>169</v>
      </c>
      <c r="DC22" s="257" t="str">
        <f>IF(DB22='Regj. e Mesme Shtator, Nxenes'!Y22,"Mire","Gabim")</f>
        <v>Mire</v>
      </c>
      <c r="DD22" s="256">
        <f t="shared" si="6"/>
        <v>13</v>
      </c>
      <c r="DE22" s="256">
        <f t="shared" si="7"/>
        <v>25</v>
      </c>
      <c r="DF22" s="256">
        <f t="shared" si="8"/>
        <v>7</v>
      </c>
      <c r="DG22" s="256">
        <f t="shared" si="9"/>
        <v>0</v>
      </c>
      <c r="DH22" s="256">
        <f t="shared" si="10"/>
        <v>0</v>
      </c>
      <c r="DI22" s="256">
        <f t="shared" si="11"/>
        <v>45</v>
      </c>
      <c r="DJ22" s="257" t="str">
        <f>IF(DI22='Regj. e Mesme Shtator, Nxenes'!Z22,"Mire","Gabim")</f>
        <v>Mire</v>
      </c>
    </row>
    <row r="23" spans="1:114" ht="15.75">
      <c r="A23" s="209" t="s">
        <v>77</v>
      </c>
      <c r="B23" s="209" t="s">
        <v>873</v>
      </c>
      <c r="C23" s="209"/>
      <c r="D23" s="209"/>
      <c r="E23" s="209" t="s">
        <v>278</v>
      </c>
      <c r="F23" s="209" t="s">
        <v>412</v>
      </c>
      <c r="G23" s="208" t="s">
        <v>78</v>
      </c>
      <c r="H23" s="208" t="s">
        <v>78</v>
      </c>
      <c r="I23" s="209" t="s">
        <v>862</v>
      </c>
      <c r="J23" s="209" t="s">
        <v>497</v>
      </c>
      <c r="K23" s="209" t="s">
        <v>861</v>
      </c>
      <c r="L23" s="209" t="s">
        <v>609</v>
      </c>
      <c r="M23" s="208" t="s">
        <v>598</v>
      </c>
      <c r="N23" s="209" t="s">
        <v>900</v>
      </c>
      <c r="O23" s="209" t="s">
        <v>901</v>
      </c>
      <c r="P23" s="209" t="s">
        <v>902</v>
      </c>
      <c r="Q23" s="263"/>
      <c r="R23" s="261"/>
      <c r="S23" s="259">
        <v>23</v>
      </c>
      <c r="T23" s="259">
        <v>6</v>
      </c>
      <c r="U23" s="259"/>
      <c r="V23" s="259"/>
      <c r="W23" s="259">
        <v>12</v>
      </c>
      <c r="X23" s="259">
        <v>3</v>
      </c>
      <c r="Y23" s="259">
        <v>14</v>
      </c>
      <c r="Z23" s="259">
        <v>5</v>
      </c>
      <c r="AA23" s="261"/>
      <c r="AB23" s="261"/>
      <c r="AC23" s="261"/>
      <c r="AD23" s="261"/>
      <c r="AE23" s="259">
        <v>7</v>
      </c>
      <c r="AF23" s="259">
        <v>3</v>
      </c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56">
        <f t="shared" si="0"/>
        <v>35</v>
      </c>
      <c r="CX23" s="256">
        <f t="shared" si="1"/>
        <v>21</v>
      </c>
      <c r="CY23" s="256">
        <f t="shared" si="2"/>
        <v>0</v>
      </c>
      <c r="CZ23" s="256">
        <f t="shared" si="3"/>
        <v>0</v>
      </c>
      <c r="DA23" s="256">
        <f t="shared" si="4"/>
        <v>0</v>
      </c>
      <c r="DB23" s="256">
        <f t="shared" si="5"/>
        <v>56</v>
      </c>
      <c r="DC23" s="257" t="str">
        <f>IF(DB23='Regj. e Mesme Shtator, Nxenes'!Y23,"Mire","Gabim")</f>
        <v>Mire</v>
      </c>
      <c r="DD23" s="256">
        <f t="shared" si="6"/>
        <v>9</v>
      </c>
      <c r="DE23" s="256">
        <f t="shared" si="7"/>
        <v>8</v>
      </c>
      <c r="DF23" s="256">
        <f t="shared" si="8"/>
        <v>0</v>
      </c>
      <c r="DG23" s="256">
        <f t="shared" si="9"/>
        <v>0</v>
      </c>
      <c r="DH23" s="256">
        <f t="shared" si="10"/>
        <v>0</v>
      </c>
      <c r="DI23" s="256">
        <f t="shared" si="11"/>
        <v>17</v>
      </c>
      <c r="DJ23" s="257" t="str">
        <f>IF(DI23='Regj. e Mesme Shtator, Nxenes'!Z23,"Mire","Gabim")</f>
        <v>Mire</v>
      </c>
    </row>
    <row r="24" spans="1:114" ht="15.75">
      <c r="A24" s="209" t="s">
        <v>77</v>
      </c>
      <c r="B24" s="209" t="s">
        <v>874</v>
      </c>
      <c r="C24" s="209"/>
      <c r="D24" s="209"/>
      <c r="E24" s="209" t="s">
        <v>842</v>
      </c>
      <c r="F24" s="209" t="s">
        <v>413</v>
      </c>
      <c r="G24" s="208" t="s">
        <v>78</v>
      </c>
      <c r="H24" s="208" t="s">
        <v>78</v>
      </c>
      <c r="I24" s="209" t="s">
        <v>863</v>
      </c>
      <c r="J24" s="209" t="s">
        <v>499</v>
      </c>
      <c r="K24" s="209" t="s">
        <v>596</v>
      </c>
      <c r="L24" s="209" t="s">
        <v>597</v>
      </c>
      <c r="M24" s="208" t="s">
        <v>598</v>
      </c>
      <c r="N24" s="209" t="s">
        <v>200</v>
      </c>
      <c r="O24" s="209" t="s">
        <v>601</v>
      </c>
      <c r="P24" s="209" t="s">
        <v>902</v>
      </c>
      <c r="Q24" s="264"/>
      <c r="R24" s="265"/>
      <c r="S24" s="259">
        <v>77</v>
      </c>
      <c r="T24" s="259">
        <v>39</v>
      </c>
      <c r="U24" s="259"/>
      <c r="V24" s="259"/>
      <c r="W24" s="259">
        <v>6</v>
      </c>
      <c r="X24" s="259">
        <v>1</v>
      </c>
      <c r="Y24" s="259">
        <v>58</v>
      </c>
      <c r="Z24" s="259">
        <v>35</v>
      </c>
      <c r="AA24" s="259"/>
      <c r="AB24" s="259"/>
      <c r="AC24" s="259"/>
      <c r="AD24" s="259"/>
      <c r="AE24" s="259">
        <v>3</v>
      </c>
      <c r="AF24" s="259">
        <v>0</v>
      </c>
      <c r="AG24" s="259">
        <v>49</v>
      </c>
      <c r="AH24" s="259">
        <v>23</v>
      </c>
      <c r="AI24" s="259"/>
      <c r="AJ24" s="259"/>
      <c r="AK24" s="259"/>
      <c r="AL24" s="259"/>
      <c r="AM24" s="259"/>
      <c r="AN24" s="259"/>
      <c r="AO24" s="259">
        <v>4</v>
      </c>
      <c r="AP24" s="259">
        <v>0</v>
      </c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60"/>
      <c r="CW24" s="256">
        <f t="shared" si="0"/>
        <v>83</v>
      </c>
      <c r="CX24" s="256">
        <f t="shared" si="1"/>
        <v>61</v>
      </c>
      <c r="CY24" s="256">
        <f t="shared" si="2"/>
        <v>53</v>
      </c>
      <c r="CZ24" s="256">
        <f t="shared" si="3"/>
        <v>0</v>
      </c>
      <c r="DA24" s="256">
        <f t="shared" si="4"/>
        <v>0</v>
      </c>
      <c r="DB24" s="256">
        <f t="shared" si="5"/>
        <v>197</v>
      </c>
      <c r="DC24" s="257" t="str">
        <f>IF(DB24='Regj. e Mesme Shtator, Nxenes'!Y24,"Mire","Gabim")</f>
        <v>Mire</v>
      </c>
      <c r="DD24" s="256">
        <f t="shared" si="6"/>
        <v>40</v>
      </c>
      <c r="DE24" s="256">
        <f t="shared" si="7"/>
        <v>35</v>
      </c>
      <c r="DF24" s="256">
        <f t="shared" si="8"/>
        <v>23</v>
      </c>
      <c r="DG24" s="256">
        <f t="shared" si="9"/>
        <v>0</v>
      </c>
      <c r="DH24" s="256">
        <f t="shared" si="10"/>
        <v>0</v>
      </c>
      <c r="DI24" s="256">
        <f t="shared" si="11"/>
        <v>98</v>
      </c>
      <c r="DJ24" s="257" t="str">
        <f>IF(DI24='Regj. e Mesme Shtator, Nxenes'!Z24,"Mire","Gabim")</f>
        <v>Mire</v>
      </c>
    </row>
    <row r="25" spans="1:114" ht="15.75">
      <c r="A25" s="209" t="s">
        <v>77</v>
      </c>
      <c r="B25" s="209" t="s">
        <v>875</v>
      </c>
      <c r="C25" s="209"/>
      <c r="D25" s="209"/>
      <c r="E25" s="209" t="s">
        <v>266</v>
      </c>
      <c r="F25" s="209" t="s">
        <v>843</v>
      </c>
      <c r="G25" s="208" t="s">
        <v>78</v>
      </c>
      <c r="H25" s="208" t="s">
        <v>78</v>
      </c>
      <c r="I25" s="209" t="s">
        <v>864</v>
      </c>
      <c r="J25" s="209" t="s">
        <v>486</v>
      </c>
      <c r="K25" s="209" t="s">
        <v>861</v>
      </c>
      <c r="L25" s="209" t="s">
        <v>609</v>
      </c>
      <c r="M25" s="208" t="s">
        <v>598</v>
      </c>
      <c r="N25" s="209" t="s">
        <v>200</v>
      </c>
      <c r="O25" s="209" t="s">
        <v>601</v>
      </c>
      <c r="P25" s="209" t="s">
        <v>907</v>
      </c>
      <c r="Q25" s="264"/>
      <c r="R25" s="265"/>
      <c r="S25" s="259">
        <v>35</v>
      </c>
      <c r="T25" s="259">
        <v>12</v>
      </c>
      <c r="U25" s="259"/>
      <c r="V25" s="259"/>
      <c r="W25" s="259">
        <v>29</v>
      </c>
      <c r="X25" s="259">
        <v>12</v>
      </c>
      <c r="Y25" s="259">
        <v>24</v>
      </c>
      <c r="Z25" s="259">
        <v>10</v>
      </c>
      <c r="AA25" s="259"/>
      <c r="AB25" s="259"/>
      <c r="AC25" s="259">
        <v>1</v>
      </c>
      <c r="AD25" s="259">
        <v>1</v>
      </c>
      <c r="AE25" s="259">
        <v>26</v>
      </c>
      <c r="AF25" s="259">
        <v>8</v>
      </c>
      <c r="AG25" s="259">
        <v>37</v>
      </c>
      <c r="AH25" s="259">
        <v>21</v>
      </c>
      <c r="AI25" s="259"/>
      <c r="AJ25" s="259"/>
      <c r="AK25" s="259"/>
      <c r="AL25" s="259"/>
      <c r="AM25" s="259">
        <v>3</v>
      </c>
      <c r="AN25" s="259">
        <v>0</v>
      </c>
      <c r="AO25" s="259">
        <v>17</v>
      </c>
      <c r="AP25" s="259">
        <v>6</v>
      </c>
      <c r="AQ25" s="259"/>
      <c r="AR25" s="259"/>
      <c r="AS25" s="259"/>
      <c r="AT25" s="259"/>
      <c r="AU25" s="259"/>
      <c r="AV25" s="259"/>
      <c r="AW25" s="259">
        <v>1</v>
      </c>
      <c r="AX25" s="259">
        <v>0</v>
      </c>
      <c r="AY25" s="259"/>
      <c r="AZ25" s="259"/>
      <c r="BA25" s="259"/>
      <c r="BB25" s="259"/>
      <c r="BC25" s="259"/>
      <c r="BD25" s="259"/>
      <c r="BE25" s="259">
        <v>1</v>
      </c>
      <c r="BF25" s="259">
        <v>0</v>
      </c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60"/>
      <c r="CW25" s="256">
        <f t="shared" si="0"/>
        <v>65</v>
      </c>
      <c r="CX25" s="256">
        <f t="shared" si="1"/>
        <v>53</v>
      </c>
      <c r="CY25" s="256">
        <f t="shared" si="2"/>
        <v>56</v>
      </c>
      <c r="CZ25" s="256">
        <f t="shared" si="3"/>
        <v>0</v>
      </c>
      <c r="DA25" s="256">
        <f t="shared" si="4"/>
        <v>0</v>
      </c>
      <c r="DB25" s="256">
        <f t="shared" si="5"/>
        <v>174</v>
      </c>
      <c r="DC25" s="257" t="str">
        <f>IF(DB25='Regj. e Mesme Shtator, Nxenes'!Y25,"Mire","Gabim")</f>
        <v>Mire</v>
      </c>
      <c r="DD25" s="256">
        <f t="shared" si="6"/>
        <v>25</v>
      </c>
      <c r="DE25" s="256">
        <f t="shared" si="7"/>
        <v>18</v>
      </c>
      <c r="DF25" s="256">
        <f t="shared" si="8"/>
        <v>27</v>
      </c>
      <c r="DG25" s="256">
        <f t="shared" si="9"/>
        <v>0</v>
      </c>
      <c r="DH25" s="256">
        <f t="shared" si="10"/>
        <v>0</v>
      </c>
      <c r="DI25" s="256">
        <f t="shared" si="11"/>
        <v>70</v>
      </c>
      <c r="DJ25" s="257" t="str">
        <f>IF(DI25='Regj. e Mesme Shtator, Nxenes'!Z25,"Mire","Gabim")</f>
        <v>Mire</v>
      </c>
    </row>
    <row r="26" spans="1:114" ht="15.75">
      <c r="A26" s="209" t="s">
        <v>77</v>
      </c>
      <c r="B26" s="209" t="s">
        <v>876</v>
      </c>
      <c r="C26" s="209"/>
      <c r="D26" s="209"/>
      <c r="E26" s="209" t="s">
        <v>844</v>
      </c>
      <c r="F26" s="209" t="s">
        <v>449</v>
      </c>
      <c r="G26" s="208" t="s">
        <v>78</v>
      </c>
      <c r="H26" s="208" t="s">
        <v>78</v>
      </c>
      <c r="I26" s="209" t="s">
        <v>575</v>
      </c>
      <c r="J26" s="209" t="s">
        <v>575</v>
      </c>
      <c r="K26" s="209" t="s">
        <v>861</v>
      </c>
      <c r="L26" s="209" t="s">
        <v>609</v>
      </c>
      <c r="M26" s="208" t="s">
        <v>598</v>
      </c>
      <c r="N26" s="209" t="s">
        <v>200</v>
      </c>
      <c r="O26" s="209" t="s">
        <v>601</v>
      </c>
      <c r="P26" s="209" t="s">
        <v>902</v>
      </c>
      <c r="Q26" s="264"/>
      <c r="R26" s="265"/>
      <c r="S26" s="259">
        <v>44</v>
      </c>
      <c r="T26" s="259">
        <v>13</v>
      </c>
      <c r="U26" s="259"/>
      <c r="V26" s="259"/>
      <c r="W26" s="259">
        <v>3</v>
      </c>
      <c r="X26" s="259">
        <v>1</v>
      </c>
      <c r="Y26" s="259">
        <v>43</v>
      </c>
      <c r="Z26" s="259">
        <v>17</v>
      </c>
      <c r="AA26" s="259"/>
      <c r="AB26" s="259"/>
      <c r="AC26" s="259"/>
      <c r="AD26" s="259"/>
      <c r="AE26" s="259">
        <v>2</v>
      </c>
      <c r="AF26" s="259">
        <v>2</v>
      </c>
      <c r="AG26" s="259">
        <v>36</v>
      </c>
      <c r="AH26" s="259">
        <v>14</v>
      </c>
      <c r="AI26" s="259"/>
      <c r="AJ26" s="259"/>
      <c r="AK26" s="259"/>
      <c r="AL26" s="259"/>
      <c r="AM26" s="259"/>
      <c r="AN26" s="259"/>
      <c r="AO26" s="259">
        <v>2</v>
      </c>
      <c r="AP26" s="259">
        <v>1</v>
      </c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60"/>
      <c r="CW26" s="256">
        <f t="shared" si="0"/>
        <v>47</v>
      </c>
      <c r="CX26" s="256">
        <f t="shared" si="1"/>
        <v>45</v>
      </c>
      <c r="CY26" s="256">
        <f t="shared" si="2"/>
        <v>38</v>
      </c>
      <c r="CZ26" s="256">
        <f t="shared" si="3"/>
        <v>0</v>
      </c>
      <c r="DA26" s="256">
        <f t="shared" si="4"/>
        <v>0</v>
      </c>
      <c r="DB26" s="256">
        <f t="shared" si="5"/>
        <v>130</v>
      </c>
      <c r="DC26" s="257" t="str">
        <f>IF(DB26='Regj. e Mesme Shtator, Nxenes'!Y26,"Mire","Gabim")</f>
        <v>Mire</v>
      </c>
      <c r="DD26" s="256">
        <f t="shared" si="6"/>
        <v>14</v>
      </c>
      <c r="DE26" s="256">
        <f t="shared" si="7"/>
        <v>19</v>
      </c>
      <c r="DF26" s="256">
        <f t="shared" si="8"/>
        <v>15</v>
      </c>
      <c r="DG26" s="256">
        <f t="shared" si="9"/>
        <v>0</v>
      </c>
      <c r="DH26" s="256">
        <f t="shared" si="10"/>
        <v>0</v>
      </c>
      <c r="DI26" s="256">
        <f t="shared" si="11"/>
        <v>48</v>
      </c>
      <c r="DJ26" s="257" t="str">
        <f>IF(DI26='Regj. e Mesme Shtator, Nxenes'!Z26,"Mire","Gabim")</f>
        <v>Mire</v>
      </c>
    </row>
    <row r="27" spans="1:114" ht="15.75">
      <c r="A27" s="209" t="s">
        <v>77</v>
      </c>
      <c r="B27" s="209" t="s">
        <v>877</v>
      </c>
      <c r="C27" s="209"/>
      <c r="D27" s="209"/>
      <c r="E27" s="209" t="s">
        <v>845</v>
      </c>
      <c r="F27" s="209" t="s">
        <v>409</v>
      </c>
      <c r="G27" s="208" t="s">
        <v>78</v>
      </c>
      <c r="H27" s="208" t="s">
        <v>78</v>
      </c>
      <c r="I27" s="209" t="s">
        <v>862</v>
      </c>
      <c r="J27" s="209" t="s">
        <v>862</v>
      </c>
      <c r="K27" s="209" t="s">
        <v>861</v>
      </c>
      <c r="L27" s="209" t="s">
        <v>609</v>
      </c>
      <c r="M27" s="208" t="s">
        <v>598</v>
      </c>
      <c r="N27" s="209" t="s">
        <v>200</v>
      </c>
      <c r="O27" s="209" t="s">
        <v>601</v>
      </c>
      <c r="P27" s="209" t="s">
        <v>902</v>
      </c>
      <c r="Q27" s="264"/>
      <c r="R27" s="265"/>
      <c r="S27" s="259">
        <v>35</v>
      </c>
      <c r="T27" s="259">
        <v>21</v>
      </c>
      <c r="U27" s="259"/>
      <c r="V27" s="259"/>
      <c r="W27" s="259">
        <v>8</v>
      </c>
      <c r="X27" s="259">
        <v>0</v>
      </c>
      <c r="Y27" s="259">
        <v>44</v>
      </c>
      <c r="Z27" s="259">
        <v>23</v>
      </c>
      <c r="AA27" s="259"/>
      <c r="AB27" s="259"/>
      <c r="AC27" s="259"/>
      <c r="AD27" s="259"/>
      <c r="AE27" s="259">
        <v>7</v>
      </c>
      <c r="AF27" s="259">
        <v>0</v>
      </c>
      <c r="AG27" s="259">
        <v>40</v>
      </c>
      <c r="AH27" s="259">
        <v>25</v>
      </c>
      <c r="AI27" s="259"/>
      <c r="AJ27" s="259"/>
      <c r="AK27" s="259"/>
      <c r="AL27" s="259"/>
      <c r="AM27" s="259"/>
      <c r="AN27" s="259"/>
      <c r="AO27" s="259">
        <v>1</v>
      </c>
      <c r="AP27" s="259">
        <v>1</v>
      </c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60"/>
      <c r="CW27" s="256">
        <f t="shared" si="0"/>
        <v>43</v>
      </c>
      <c r="CX27" s="256">
        <f t="shared" si="1"/>
        <v>51</v>
      </c>
      <c r="CY27" s="256">
        <f t="shared" si="2"/>
        <v>41</v>
      </c>
      <c r="CZ27" s="256">
        <f t="shared" si="3"/>
        <v>0</v>
      </c>
      <c r="DA27" s="256">
        <f t="shared" si="4"/>
        <v>0</v>
      </c>
      <c r="DB27" s="256">
        <f t="shared" si="5"/>
        <v>135</v>
      </c>
      <c r="DC27" s="257" t="str">
        <f>IF(DB27='Regj. e Mesme Shtator, Nxenes'!Y27,"Mire","Gabim")</f>
        <v>Mire</v>
      </c>
      <c r="DD27" s="256">
        <f t="shared" si="6"/>
        <v>21</v>
      </c>
      <c r="DE27" s="256">
        <f t="shared" si="7"/>
        <v>23</v>
      </c>
      <c r="DF27" s="256">
        <f t="shared" si="8"/>
        <v>26</v>
      </c>
      <c r="DG27" s="256">
        <f t="shared" si="9"/>
        <v>0</v>
      </c>
      <c r="DH27" s="256">
        <f t="shared" si="10"/>
        <v>0</v>
      </c>
      <c r="DI27" s="256">
        <f t="shared" si="11"/>
        <v>70</v>
      </c>
      <c r="DJ27" s="257" t="str">
        <f>IF(DI27='Regj. e Mesme Shtator, Nxenes'!Z27,"Mire","Gabim")</f>
        <v>Mire</v>
      </c>
    </row>
    <row r="28" spans="1:114" ht="15.75">
      <c r="A28" s="209" t="s">
        <v>77</v>
      </c>
      <c r="B28" s="209" t="s">
        <v>878</v>
      </c>
      <c r="C28" s="209"/>
      <c r="D28" s="209"/>
      <c r="E28" s="209" t="s">
        <v>325</v>
      </c>
      <c r="F28" s="209" t="s">
        <v>846</v>
      </c>
      <c r="G28" s="208" t="s">
        <v>78</v>
      </c>
      <c r="H28" s="208" t="s">
        <v>78</v>
      </c>
      <c r="I28" s="209" t="s">
        <v>548</v>
      </c>
      <c r="J28" s="209" t="s">
        <v>548</v>
      </c>
      <c r="K28" s="209" t="s">
        <v>861</v>
      </c>
      <c r="L28" s="209" t="s">
        <v>609</v>
      </c>
      <c r="M28" s="208" t="s">
        <v>598</v>
      </c>
      <c r="N28" s="209" t="s">
        <v>200</v>
      </c>
      <c r="O28" s="209" t="s">
        <v>601</v>
      </c>
      <c r="P28" s="209" t="s">
        <v>902</v>
      </c>
      <c r="Q28" s="264"/>
      <c r="R28" s="265"/>
      <c r="S28" s="259">
        <v>91</v>
      </c>
      <c r="T28" s="259">
        <v>42</v>
      </c>
      <c r="U28" s="259"/>
      <c r="V28" s="259"/>
      <c r="W28" s="259">
        <v>10</v>
      </c>
      <c r="X28" s="259">
        <v>4</v>
      </c>
      <c r="Y28" s="259">
        <v>74</v>
      </c>
      <c r="Z28" s="259">
        <v>42</v>
      </c>
      <c r="AA28" s="259"/>
      <c r="AB28" s="259"/>
      <c r="AC28" s="259"/>
      <c r="AD28" s="259"/>
      <c r="AE28" s="259">
        <v>2</v>
      </c>
      <c r="AF28" s="259">
        <v>0</v>
      </c>
      <c r="AG28" s="259">
        <v>68</v>
      </c>
      <c r="AH28" s="259">
        <v>35</v>
      </c>
      <c r="AI28" s="259"/>
      <c r="AJ28" s="259"/>
      <c r="AK28" s="259"/>
      <c r="AL28" s="259"/>
      <c r="AM28" s="259"/>
      <c r="AN28" s="259"/>
      <c r="AO28" s="259">
        <v>2</v>
      </c>
      <c r="AP28" s="259">
        <v>1</v>
      </c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6">
        <f t="shared" si="0"/>
        <v>101</v>
      </c>
      <c r="CX28" s="256">
        <f t="shared" si="1"/>
        <v>76</v>
      </c>
      <c r="CY28" s="256">
        <f t="shared" si="2"/>
        <v>70</v>
      </c>
      <c r="CZ28" s="256">
        <f t="shared" si="3"/>
        <v>0</v>
      </c>
      <c r="DA28" s="256">
        <f t="shared" si="4"/>
        <v>0</v>
      </c>
      <c r="DB28" s="256">
        <f t="shared" si="5"/>
        <v>247</v>
      </c>
      <c r="DC28" s="257" t="str">
        <f>IF(DB28='Regj. e Mesme Shtator, Nxenes'!Y28,"Mire","Gabim")</f>
        <v>Mire</v>
      </c>
      <c r="DD28" s="256">
        <f t="shared" si="6"/>
        <v>46</v>
      </c>
      <c r="DE28" s="256">
        <f t="shared" si="7"/>
        <v>42</v>
      </c>
      <c r="DF28" s="256">
        <f t="shared" si="8"/>
        <v>36</v>
      </c>
      <c r="DG28" s="256">
        <f t="shared" si="9"/>
        <v>0</v>
      </c>
      <c r="DH28" s="256">
        <f t="shared" si="10"/>
        <v>0</v>
      </c>
      <c r="DI28" s="256">
        <f t="shared" si="11"/>
        <v>124</v>
      </c>
      <c r="DJ28" s="257" t="str">
        <f>IF(DI28='Regj. e Mesme Shtator, Nxenes'!Z28,"Mire","Gabim")</f>
        <v>Mire</v>
      </c>
    </row>
    <row r="29" spans="1:114" ht="15.75">
      <c r="A29" s="209" t="s">
        <v>77</v>
      </c>
      <c r="B29" s="209" t="s">
        <v>879</v>
      </c>
      <c r="C29" s="209"/>
      <c r="D29" s="209"/>
      <c r="E29" s="209" t="s">
        <v>847</v>
      </c>
      <c r="F29" s="209" t="s">
        <v>848</v>
      </c>
      <c r="G29" s="208" t="s">
        <v>78</v>
      </c>
      <c r="H29" s="208" t="s">
        <v>78</v>
      </c>
      <c r="I29" s="209" t="s">
        <v>865</v>
      </c>
      <c r="J29" s="209" t="s">
        <v>865</v>
      </c>
      <c r="K29" s="209" t="s">
        <v>861</v>
      </c>
      <c r="L29" s="209" t="s">
        <v>609</v>
      </c>
      <c r="M29" s="208" t="s">
        <v>598</v>
      </c>
      <c r="N29" s="209" t="s">
        <v>200</v>
      </c>
      <c r="O29" s="209" t="s">
        <v>601</v>
      </c>
      <c r="P29" s="209" t="s">
        <v>902</v>
      </c>
      <c r="Q29" s="264"/>
      <c r="R29" s="265"/>
      <c r="S29" s="259">
        <v>47</v>
      </c>
      <c r="T29" s="259">
        <v>29</v>
      </c>
      <c r="U29" s="259"/>
      <c r="V29" s="259"/>
      <c r="W29" s="259">
        <v>22</v>
      </c>
      <c r="X29" s="259">
        <v>5</v>
      </c>
      <c r="Y29" s="259">
        <v>59</v>
      </c>
      <c r="Z29" s="259">
        <v>21</v>
      </c>
      <c r="AA29" s="259"/>
      <c r="AB29" s="259"/>
      <c r="AC29" s="259"/>
      <c r="AD29" s="259"/>
      <c r="AE29" s="259">
        <v>2</v>
      </c>
      <c r="AF29" s="259">
        <v>1</v>
      </c>
      <c r="AG29" s="259">
        <v>35</v>
      </c>
      <c r="AH29" s="259">
        <v>21</v>
      </c>
      <c r="AI29" s="259"/>
      <c r="AJ29" s="259"/>
      <c r="AK29" s="259">
        <v>3</v>
      </c>
      <c r="AL29" s="259">
        <v>0</v>
      </c>
      <c r="AM29" s="259"/>
      <c r="AN29" s="259"/>
      <c r="AO29" s="259">
        <v>22</v>
      </c>
      <c r="AP29" s="259">
        <v>16</v>
      </c>
      <c r="AQ29" s="259"/>
      <c r="AR29" s="259"/>
      <c r="AS29" s="259"/>
      <c r="AT29" s="259"/>
      <c r="AU29" s="259">
        <v>2</v>
      </c>
      <c r="AV29" s="259">
        <v>2</v>
      </c>
      <c r="AW29" s="259"/>
      <c r="AX29" s="259"/>
      <c r="AY29" s="259"/>
      <c r="AZ29" s="259"/>
      <c r="BA29" s="259"/>
      <c r="BB29" s="259"/>
      <c r="BC29" s="259">
        <v>2</v>
      </c>
      <c r="BD29" s="259">
        <v>2</v>
      </c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6">
        <f t="shared" si="0"/>
        <v>72</v>
      </c>
      <c r="CX29" s="256">
        <f t="shared" si="1"/>
        <v>65</v>
      </c>
      <c r="CY29" s="256">
        <f t="shared" si="2"/>
        <v>57</v>
      </c>
      <c r="CZ29" s="256">
        <f t="shared" si="3"/>
        <v>0</v>
      </c>
      <c r="DA29" s="256">
        <f t="shared" si="4"/>
        <v>0</v>
      </c>
      <c r="DB29" s="256">
        <f t="shared" si="5"/>
        <v>194</v>
      </c>
      <c r="DC29" s="257" t="str">
        <f>IF(DB29='Regj. e Mesme Shtator, Nxenes'!Y29,"Mire","Gabim")</f>
        <v>Mire</v>
      </c>
      <c r="DD29" s="256">
        <f t="shared" si="6"/>
        <v>34</v>
      </c>
      <c r="DE29" s="256">
        <f t="shared" si="7"/>
        <v>26</v>
      </c>
      <c r="DF29" s="256">
        <f t="shared" si="8"/>
        <v>37</v>
      </c>
      <c r="DG29" s="256">
        <f t="shared" si="9"/>
        <v>0</v>
      </c>
      <c r="DH29" s="256">
        <f t="shared" si="10"/>
        <v>0</v>
      </c>
      <c r="DI29" s="256">
        <f t="shared" si="11"/>
        <v>97</v>
      </c>
      <c r="DJ29" s="257" t="str">
        <f>IF(DI29='Regj. e Mesme Shtator, Nxenes'!Z29,"Mire","Gabim")</f>
        <v>Mire</v>
      </c>
    </row>
    <row r="30" spans="1:114" ht="15.75">
      <c r="A30" s="209" t="s">
        <v>77</v>
      </c>
      <c r="B30" s="209" t="s">
        <v>880</v>
      </c>
      <c r="C30" s="209"/>
      <c r="D30" s="209"/>
      <c r="E30" s="209" t="s">
        <v>333</v>
      </c>
      <c r="F30" s="209" t="s">
        <v>442</v>
      </c>
      <c r="G30" s="208" t="s">
        <v>78</v>
      </c>
      <c r="H30" s="208" t="s">
        <v>78</v>
      </c>
      <c r="I30" s="209" t="s">
        <v>548</v>
      </c>
      <c r="J30" s="209" t="s">
        <v>556</v>
      </c>
      <c r="K30" s="209" t="s">
        <v>861</v>
      </c>
      <c r="L30" s="209" t="s">
        <v>609</v>
      </c>
      <c r="M30" s="208" t="s">
        <v>598</v>
      </c>
      <c r="N30" s="209" t="s">
        <v>200</v>
      </c>
      <c r="O30" s="209" t="s">
        <v>601</v>
      </c>
      <c r="P30" s="209" t="s">
        <v>902</v>
      </c>
      <c r="Q30" s="264"/>
      <c r="R30" s="265"/>
      <c r="S30" s="259">
        <v>35</v>
      </c>
      <c r="T30" s="259">
        <v>20</v>
      </c>
      <c r="U30" s="259"/>
      <c r="V30" s="259"/>
      <c r="W30" s="259"/>
      <c r="X30" s="259"/>
      <c r="Y30" s="259">
        <v>38</v>
      </c>
      <c r="Z30" s="259">
        <v>20</v>
      </c>
      <c r="AA30" s="259"/>
      <c r="AB30" s="259"/>
      <c r="AC30" s="259"/>
      <c r="AD30" s="259"/>
      <c r="AE30" s="259"/>
      <c r="AF30" s="259"/>
      <c r="AG30" s="259">
        <v>37</v>
      </c>
      <c r="AH30" s="259">
        <v>26</v>
      </c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6">
        <f t="shared" si="0"/>
        <v>35</v>
      </c>
      <c r="CX30" s="256">
        <f t="shared" si="1"/>
        <v>38</v>
      </c>
      <c r="CY30" s="256">
        <f t="shared" si="2"/>
        <v>37</v>
      </c>
      <c r="CZ30" s="256">
        <f t="shared" si="3"/>
        <v>0</v>
      </c>
      <c r="DA30" s="256">
        <f t="shared" si="4"/>
        <v>0</v>
      </c>
      <c r="DB30" s="256">
        <f t="shared" si="5"/>
        <v>110</v>
      </c>
      <c r="DC30" s="257" t="str">
        <f>IF(DB30='Regj. e Mesme Shtator, Nxenes'!Y30,"Mire","Gabim")</f>
        <v>Mire</v>
      </c>
      <c r="DD30" s="256">
        <f t="shared" si="6"/>
        <v>20</v>
      </c>
      <c r="DE30" s="256">
        <f t="shared" si="7"/>
        <v>20</v>
      </c>
      <c r="DF30" s="256">
        <f t="shared" si="8"/>
        <v>26</v>
      </c>
      <c r="DG30" s="256">
        <f t="shared" si="9"/>
        <v>0</v>
      </c>
      <c r="DH30" s="256">
        <f t="shared" si="10"/>
        <v>0</v>
      </c>
      <c r="DI30" s="256">
        <f t="shared" si="11"/>
        <v>66</v>
      </c>
      <c r="DJ30" s="257" t="str">
        <f>IF(DI30='Regj. e Mesme Shtator, Nxenes'!Z30,"Mire","Gabim")</f>
        <v>Mire</v>
      </c>
    </row>
    <row r="31" spans="1:114" ht="15.75">
      <c r="A31" s="209" t="s">
        <v>77</v>
      </c>
      <c r="B31" s="209" t="s">
        <v>881</v>
      </c>
      <c r="C31" s="209"/>
      <c r="D31" s="209"/>
      <c r="E31" s="209" t="s">
        <v>280</v>
      </c>
      <c r="F31" s="209" t="s">
        <v>414</v>
      </c>
      <c r="G31" s="208" t="s">
        <v>78</v>
      </c>
      <c r="H31" s="208" t="s">
        <v>78</v>
      </c>
      <c r="I31" s="209" t="s">
        <v>863</v>
      </c>
      <c r="J31" s="209" t="s">
        <v>866</v>
      </c>
      <c r="K31" s="209" t="s">
        <v>861</v>
      </c>
      <c r="L31" s="209" t="s">
        <v>609</v>
      </c>
      <c r="M31" s="208" t="s">
        <v>598</v>
      </c>
      <c r="N31" s="209" t="s">
        <v>200</v>
      </c>
      <c r="O31" s="209" t="s">
        <v>601</v>
      </c>
      <c r="P31" s="209" t="s">
        <v>902</v>
      </c>
      <c r="Q31" s="258"/>
      <c r="R31" s="259"/>
      <c r="S31" s="259">
        <v>22</v>
      </c>
      <c r="T31" s="259">
        <v>15</v>
      </c>
      <c r="U31" s="259">
        <v>1</v>
      </c>
      <c r="V31" s="259">
        <v>1</v>
      </c>
      <c r="W31" s="259">
        <v>17</v>
      </c>
      <c r="X31" s="259">
        <v>7</v>
      </c>
      <c r="Y31" s="259">
        <v>25</v>
      </c>
      <c r="Z31" s="259">
        <v>8</v>
      </c>
      <c r="AA31" s="259"/>
      <c r="AB31" s="259"/>
      <c r="AC31" s="259">
        <v>2</v>
      </c>
      <c r="AD31" s="259">
        <v>0</v>
      </c>
      <c r="AE31" s="259">
        <v>13</v>
      </c>
      <c r="AF31" s="259">
        <v>10</v>
      </c>
      <c r="AG31" s="259">
        <v>29</v>
      </c>
      <c r="AH31" s="259">
        <v>22</v>
      </c>
      <c r="AI31" s="259"/>
      <c r="AJ31" s="259"/>
      <c r="AK31" s="259"/>
      <c r="AL31" s="259"/>
      <c r="AM31" s="259"/>
      <c r="AN31" s="259"/>
      <c r="AO31" s="259">
        <v>17</v>
      </c>
      <c r="AP31" s="259">
        <v>11</v>
      </c>
      <c r="AQ31" s="259"/>
      <c r="AR31" s="259"/>
      <c r="AS31" s="259"/>
      <c r="AT31" s="259"/>
      <c r="AU31" s="259"/>
      <c r="AV31" s="259"/>
      <c r="AW31" s="259">
        <v>1</v>
      </c>
      <c r="AX31" s="259">
        <v>0</v>
      </c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6">
        <f t="shared" si="0"/>
        <v>41</v>
      </c>
      <c r="CX31" s="256">
        <f t="shared" si="1"/>
        <v>39</v>
      </c>
      <c r="CY31" s="256">
        <f t="shared" si="2"/>
        <v>47</v>
      </c>
      <c r="CZ31" s="256">
        <f t="shared" si="3"/>
        <v>0</v>
      </c>
      <c r="DA31" s="256">
        <f t="shared" si="4"/>
        <v>0</v>
      </c>
      <c r="DB31" s="256">
        <f t="shared" si="5"/>
        <v>127</v>
      </c>
      <c r="DC31" s="257" t="str">
        <f>IF(DB31='Regj. e Mesme Shtator, Nxenes'!Y31,"Mire","Gabim")</f>
        <v>Mire</v>
      </c>
      <c r="DD31" s="256">
        <f t="shared" si="6"/>
        <v>22</v>
      </c>
      <c r="DE31" s="256">
        <f t="shared" si="7"/>
        <v>19</v>
      </c>
      <c r="DF31" s="256">
        <f t="shared" si="8"/>
        <v>33</v>
      </c>
      <c r="DG31" s="256">
        <f t="shared" si="9"/>
        <v>0</v>
      </c>
      <c r="DH31" s="256">
        <f t="shared" si="10"/>
        <v>0</v>
      </c>
      <c r="DI31" s="256">
        <f t="shared" si="11"/>
        <v>74</v>
      </c>
      <c r="DJ31" s="257" t="str">
        <f>IF(DI31='Regj. e Mesme Shtator, Nxenes'!Z31,"Mire","Gabim")</f>
        <v>Mire</v>
      </c>
    </row>
    <row r="32" spans="1:114" ht="15.75">
      <c r="A32" s="209" t="s">
        <v>77</v>
      </c>
      <c r="B32" s="209" t="s">
        <v>882</v>
      </c>
      <c r="C32" s="209"/>
      <c r="D32" s="209"/>
      <c r="E32" s="209" t="s">
        <v>348</v>
      </c>
      <c r="F32" s="209" t="s">
        <v>448</v>
      </c>
      <c r="G32" s="208" t="s">
        <v>78</v>
      </c>
      <c r="H32" s="208" t="s">
        <v>78</v>
      </c>
      <c r="I32" s="209" t="s">
        <v>570</v>
      </c>
      <c r="J32" s="209" t="s">
        <v>570</v>
      </c>
      <c r="K32" s="209" t="s">
        <v>861</v>
      </c>
      <c r="L32" s="209" t="s">
        <v>609</v>
      </c>
      <c r="M32" s="208" t="s">
        <v>598</v>
      </c>
      <c r="N32" s="209" t="s">
        <v>200</v>
      </c>
      <c r="O32" s="209" t="s">
        <v>601</v>
      </c>
      <c r="P32" s="209" t="s">
        <v>902</v>
      </c>
      <c r="Q32" s="258">
        <v>1</v>
      </c>
      <c r="R32" s="259">
        <v>1</v>
      </c>
      <c r="S32" s="259">
        <v>22</v>
      </c>
      <c r="T32" s="259">
        <v>15</v>
      </c>
      <c r="U32" s="259"/>
      <c r="V32" s="259"/>
      <c r="W32" s="259">
        <v>18</v>
      </c>
      <c r="X32" s="259">
        <v>9</v>
      </c>
      <c r="Y32" s="259">
        <v>21</v>
      </c>
      <c r="Z32" s="259">
        <v>12</v>
      </c>
      <c r="AA32" s="259"/>
      <c r="AB32" s="259"/>
      <c r="AC32" s="259">
        <v>1</v>
      </c>
      <c r="AD32" s="259">
        <v>0</v>
      </c>
      <c r="AE32" s="259">
        <v>13</v>
      </c>
      <c r="AF32" s="259">
        <v>5</v>
      </c>
      <c r="AG32" s="259">
        <v>19</v>
      </c>
      <c r="AH32" s="259">
        <v>11</v>
      </c>
      <c r="AI32" s="259"/>
      <c r="AJ32" s="259"/>
      <c r="AK32" s="259"/>
      <c r="AL32" s="259"/>
      <c r="AM32" s="259"/>
      <c r="AN32" s="259"/>
      <c r="AO32" s="259">
        <v>16</v>
      </c>
      <c r="AP32" s="259">
        <v>7</v>
      </c>
      <c r="AQ32" s="259"/>
      <c r="AR32" s="259"/>
      <c r="AS32" s="259"/>
      <c r="AT32" s="259"/>
      <c r="AU32" s="259"/>
      <c r="AV32" s="259"/>
      <c r="AW32" s="259">
        <v>1</v>
      </c>
      <c r="AX32" s="259">
        <v>0</v>
      </c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6">
        <f t="shared" si="0"/>
        <v>42</v>
      </c>
      <c r="CX32" s="256">
        <f t="shared" si="1"/>
        <v>34</v>
      </c>
      <c r="CY32" s="256">
        <f t="shared" si="2"/>
        <v>36</v>
      </c>
      <c r="CZ32" s="256">
        <f t="shared" si="3"/>
        <v>0</v>
      </c>
      <c r="DA32" s="256">
        <f t="shared" si="4"/>
        <v>0</v>
      </c>
      <c r="DB32" s="256">
        <f t="shared" si="5"/>
        <v>112</v>
      </c>
      <c r="DC32" s="257" t="str">
        <f>IF(DB32='Regj. e Mesme Shtator, Nxenes'!Y32,"Mire","Gabim")</f>
        <v>Mire</v>
      </c>
      <c r="DD32" s="256">
        <f t="shared" si="6"/>
        <v>25</v>
      </c>
      <c r="DE32" s="256">
        <f t="shared" si="7"/>
        <v>17</v>
      </c>
      <c r="DF32" s="256">
        <f t="shared" si="8"/>
        <v>18</v>
      </c>
      <c r="DG32" s="256">
        <f t="shared" si="9"/>
        <v>0</v>
      </c>
      <c r="DH32" s="256">
        <f t="shared" si="10"/>
        <v>0</v>
      </c>
      <c r="DI32" s="256">
        <f t="shared" si="11"/>
        <v>60</v>
      </c>
      <c r="DJ32" s="257" t="str">
        <f>IF(DI32='Regj. e Mesme Shtator, Nxenes'!Z32,"Mire","Gabim")</f>
        <v>Mire</v>
      </c>
    </row>
    <row r="33" spans="1:114" ht="15.75">
      <c r="A33" s="209" t="s">
        <v>77</v>
      </c>
      <c r="B33" s="209" t="s">
        <v>883</v>
      </c>
      <c r="C33" s="209"/>
      <c r="D33" s="209"/>
      <c r="E33" s="209" t="s">
        <v>615</v>
      </c>
      <c r="F33" s="209" t="s">
        <v>849</v>
      </c>
      <c r="G33" s="208" t="s">
        <v>78</v>
      </c>
      <c r="H33" s="208" t="s">
        <v>78</v>
      </c>
      <c r="I33" s="209" t="s">
        <v>570</v>
      </c>
      <c r="J33" s="209" t="s">
        <v>571</v>
      </c>
      <c r="K33" s="209" t="s">
        <v>861</v>
      </c>
      <c r="L33" s="209" t="s">
        <v>609</v>
      </c>
      <c r="M33" s="208" t="s">
        <v>598</v>
      </c>
      <c r="N33" s="209" t="s">
        <v>200</v>
      </c>
      <c r="O33" s="209" t="s">
        <v>601</v>
      </c>
      <c r="P33" s="209" t="s">
        <v>902</v>
      </c>
      <c r="Q33" s="258"/>
      <c r="R33" s="259"/>
      <c r="S33" s="259">
        <v>26</v>
      </c>
      <c r="T33" s="259">
        <v>13</v>
      </c>
      <c r="U33" s="259"/>
      <c r="V33" s="259"/>
      <c r="W33" s="259">
        <v>6</v>
      </c>
      <c r="X33" s="259">
        <v>0</v>
      </c>
      <c r="Y33" s="259">
        <v>23</v>
      </c>
      <c r="Z33" s="259">
        <v>14</v>
      </c>
      <c r="AA33" s="259"/>
      <c r="AB33" s="259"/>
      <c r="AC33" s="259"/>
      <c r="AD33" s="259"/>
      <c r="AE33" s="259">
        <v>3</v>
      </c>
      <c r="AF33" s="259">
        <v>1</v>
      </c>
      <c r="AG33" s="259">
        <v>30</v>
      </c>
      <c r="AH33" s="259">
        <v>23</v>
      </c>
      <c r="AI33" s="259"/>
      <c r="AJ33" s="259"/>
      <c r="AK33" s="259"/>
      <c r="AL33" s="259"/>
      <c r="AM33" s="259"/>
      <c r="AN33" s="259"/>
      <c r="AO33" s="259">
        <v>4</v>
      </c>
      <c r="AP33" s="259">
        <v>1</v>
      </c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6">
        <f t="shared" si="0"/>
        <v>32</v>
      </c>
      <c r="CX33" s="256">
        <f t="shared" si="1"/>
        <v>26</v>
      </c>
      <c r="CY33" s="256">
        <f t="shared" si="2"/>
        <v>34</v>
      </c>
      <c r="CZ33" s="256">
        <f t="shared" si="3"/>
        <v>0</v>
      </c>
      <c r="DA33" s="256">
        <f t="shared" si="4"/>
        <v>0</v>
      </c>
      <c r="DB33" s="256">
        <f t="shared" si="5"/>
        <v>92</v>
      </c>
      <c r="DC33" s="257" t="str">
        <f>IF(DB33='Regj. e Mesme Shtator, Nxenes'!Y33,"Mire","Gabim")</f>
        <v>Mire</v>
      </c>
      <c r="DD33" s="256">
        <f t="shared" si="6"/>
        <v>13</v>
      </c>
      <c r="DE33" s="256">
        <f t="shared" si="7"/>
        <v>15</v>
      </c>
      <c r="DF33" s="256">
        <f t="shared" si="8"/>
        <v>24</v>
      </c>
      <c r="DG33" s="256">
        <f t="shared" si="9"/>
        <v>0</v>
      </c>
      <c r="DH33" s="256">
        <f t="shared" si="10"/>
        <v>0</v>
      </c>
      <c r="DI33" s="256">
        <f t="shared" si="11"/>
        <v>52</v>
      </c>
      <c r="DJ33" s="257" t="str">
        <f>IF(DI33='Regj. e Mesme Shtator, Nxenes'!Z33,"Mire","Gabim")</f>
        <v>Mire</v>
      </c>
    </row>
    <row r="34" spans="1:114" ht="15.75">
      <c r="A34" s="209" t="s">
        <v>77</v>
      </c>
      <c r="B34" s="209" t="s">
        <v>884</v>
      </c>
      <c r="C34" s="209"/>
      <c r="D34" s="209"/>
      <c r="E34" s="209" t="s">
        <v>305</v>
      </c>
      <c r="F34" s="209" t="s">
        <v>427</v>
      </c>
      <c r="G34" s="208" t="s">
        <v>78</v>
      </c>
      <c r="H34" s="208" t="s">
        <v>78</v>
      </c>
      <c r="I34" s="209" t="s">
        <v>526</v>
      </c>
      <c r="J34" s="209" t="s">
        <v>526</v>
      </c>
      <c r="K34" s="209" t="s">
        <v>861</v>
      </c>
      <c r="L34" s="209" t="s">
        <v>609</v>
      </c>
      <c r="M34" s="208" t="s">
        <v>598</v>
      </c>
      <c r="N34" s="209" t="s">
        <v>200</v>
      </c>
      <c r="O34" s="209" t="s">
        <v>601</v>
      </c>
      <c r="P34" s="209" t="s">
        <v>902</v>
      </c>
      <c r="Q34" s="258"/>
      <c r="R34" s="259"/>
      <c r="S34" s="259">
        <v>53</v>
      </c>
      <c r="T34" s="259">
        <v>34</v>
      </c>
      <c r="U34" s="259"/>
      <c r="V34" s="259"/>
      <c r="W34" s="259">
        <v>26</v>
      </c>
      <c r="X34" s="259">
        <v>15</v>
      </c>
      <c r="Y34" s="259">
        <v>37</v>
      </c>
      <c r="Z34" s="259">
        <v>26</v>
      </c>
      <c r="AA34" s="259"/>
      <c r="AB34" s="259"/>
      <c r="AC34" s="259">
        <v>4</v>
      </c>
      <c r="AD34" s="259">
        <v>1</v>
      </c>
      <c r="AE34" s="259">
        <v>15</v>
      </c>
      <c r="AF34" s="259">
        <v>7</v>
      </c>
      <c r="AG34" s="259">
        <v>30</v>
      </c>
      <c r="AH34" s="259">
        <v>21</v>
      </c>
      <c r="AI34" s="259"/>
      <c r="AJ34" s="259"/>
      <c r="AK34" s="259"/>
      <c r="AL34" s="259"/>
      <c r="AM34" s="259">
        <v>2</v>
      </c>
      <c r="AN34" s="259">
        <v>1</v>
      </c>
      <c r="AO34" s="259">
        <v>21</v>
      </c>
      <c r="AP34" s="259">
        <v>9</v>
      </c>
      <c r="AQ34" s="259"/>
      <c r="AR34" s="259"/>
      <c r="AS34" s="259"/>
      <c r="AT34" s="259"/>
      <c r="AU34" s="259"/>
      <c r="AV34" s="259"/>
      <c r="AW34" s="259">
        <v>3</v>
      </c>
      <c r="AX34" s="259">
        <v>1</v>
      </c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6">
        <f aca="true" t="shared" si="12" ref="CW34:CW44">SUM(Q34+S34,W34,AC34,AK34,AS34,BA34,BI34,BQ34,BY34,CG34)</f>
        <v>83</v>
      </c>
      <c r="CX34" s="256">
        <f aca="true" t="shared" si="13" ref="CX34:CX44">SUM(U34,Y34,AE34,AM34,AU34,BC34,BK34,BS34,CA34,CI34)</f>
        <v>54</v>
      </c>
      <c r="CY34" s="256">
        <f aca="true" t="shared" si="14" ref="CY34:CY44">SUM(AA34,AG34,AO34,AW34,BE34,BM34,BU34,CC34,CK34)</f>
        <v>54</v>
      </c>
      <c r="CZ34" s="256">
        <f aca="true" t="shared" si="15" ref="CZ34:CZ44">SUM(AI34,AQ34,AY34,BG34,BO34,BW34,CE34,CM34)</f>
        <v>0</v>
      </c>
      <c r="DA34" s="256">
        <f aca="true" t="shared" si="16" ref="DA34:DA44">SUM(CO34,CQ34,CS34,CU34)</f>
        <v>0</v>
      </c>
      <c r="DB34" s="256">
        <f aca="true" t="shared" si="17" ref="DB34:DB44">SUM(CW34:DA34)</f>
        <v>191</v>
      </c>
      <c r="DC34" s="257" t="str">
        <f>IF(DB34='Regj. e Mesme Shtator, Nxenes'!Y34,"Mire","Gabim")</f>
        <v>Mire</v>
      </c>
      <c r="DD34" s="256">
        <f aca="true" t="shared" si="18" ref="DD34:DD44">R34+T34+X34+AD34+AL34+AT34+BB34+BJ34+BR34+BZ34+CH34</f>
        <v>50</v>
      </c>
      <c r="DE34" s="256">
        <f aca="true" t="shared" si="19" ref="DE34:DE44">V34+Z34+AF34+AN34+AV34+BD34+BL34+BT34+CB34+CJ34</f>
        <v>34</v>
      </c>
      <c r="DF34" s="256">
        <f aca="true" t="shared" si="20" ref="DF34:DF44">AB34+AH34+AP34+AX34+BF34+BN34+BV34+CD34+CL34</f>
        <v>31</v>
      </c>
      <c r="DG34" s="256">
        <f aca="true" t="shared" si="21" ref="DG34:DG44">AJ34+AR34+AZ34+BH34+BP34+BX34+CF34+CN34</f>
        <v>0</v>
      </c>
      <c r="DH34" s="256">
        <f aca="true" t="shared" si="22" ref="DH34:DH44">CP34+CR34+CT34+CV34</f>
        <v>0</v>
      </c>
      <c r="DI34" s="256">
        <f aca="true" t="shared" si="23" ref="DI34:DI44">SUM(DD34:DH34)</f>
        <v>115</v>
      </c>
      <c r="DJ34" s="257" t="str">
        <f>IF(DI34='Regj. e Mesme Shtator, Nxenes'!Z34,"Mire","Gabim")</f>
        <v>Mire</v>
      </c>
    </row>
    <row r="35" spans="1:114" ht="15.75">
      <c r="A35" s="209" t="s">
        <v>77</v>
      </c>
      <c r="B35" s="209" t="s">
        <v>885</v>
      </c>
      <c r="C35" s="209"/>
      <c r="D35" s="209"/>
      <c r="E35" s="209" t="s">
        <v>287</v>
      </c>
      <c r="F35" s="209" t="s">
        <v>419</v>
      </c>
      <c r="G35" s="208" t="s">
        <v>78</v>
      </c>
      <c r="H35" s="208" t="s">
        <v>78</v>
      </c>
      <c r="I35" s="209" t="s">
        <v>867</v>
      </c>
      <c r="J35" s="209" t="s">
        <v>867</v>
      </c>
      <c r="K35" s="209" t="s">
        <v>861</v>
      </c>
      <c r="L35" s="209" t="s">
        <v>609</v>
      </c>
      <c r="M35" s="208" t="s">
        <v>598</v>
      </c>
      <c r="N35" s="209" t="s">
        <v>200</v>
      </c>
      <c r="O35" s="209" t="s">
        <v>601</v>
      </c>
      <c r="P35" s="209" t="s">
        <v>902</v>
      </c>
      <c r="Q35" s="254">
        <v>1</v>
      </c>
      <c r="R35" s="255">
        <v>1</v>
      </c>
      <c r="S35" s="255">
        <v>58</v>
      </c>
      <c r="T35" s="259">
        <v>24</v>
      </c>
      <c r="U35" s="259"/>
      <c r="V35" s="259"/>
      <c r="W35" s="255">
        <v>43</v>
      </c>
      <c r="X35" s="259">
        <v>10</v>
      </c>
      <c r="Y35" s="259">
        <v>48</v>
      </c>
      <c r="Z35" s="259">
        <v>26</v>
      </c>
      <c r="AA35" s="259">
        <v>1</v>
      </c>
      <c r="AB35" s="259">
        <v>0</v>
      </c>
      <c r="AC35" s="259">
        <v>6</v>
      </c>
      <c r="AD35" s="259">
        <v>0</v>
      </c>
      <c r="AE35" s="259">
        <v>26</v>
      </c>
      <c r="AF35" s="259">
        <v>11</v>
      </c>
      <c r="AG35" s="259">
        <v>34</v>
      </c>
      <c r="AH35" s="259">
        <v>23</v>
      </c>
      <c r="AI35" s="259"/>
      <c r="AJ35" s="259"/>
      <c r="AK35" s="259"/>
      <c r="AL35" s="259"/>
      <c r="AM35" s="259">
        <v>3</v>
      </c>
      <c r="AN35" s="259">
        <v>3</v>
      </c>
      <c r="AO35" s="259">
        <v>31</v>
      </c>
      <c r="AP35" s="259">
        <v>20</v>
      </c>
      <c r="AQ35" s="259"/>
      <c r="AR35" s="259"/>
      <c r="AS35" s="259"/>
      <c r="AT35" s="259"/>
      <c r="AU35" s="259">
        <v>1</v>
      </c>
      <c r="AV35" s="259">
        <v>0</v>
      </c>
      <c r="AW35" s="259">
        <v>3</v>
      </c>
      <c r="AX35" s="259">
        <v>1</v>
      </c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6">
        <f t="shared" si="12"/>
        <v>108</v>
      </c>
      <c r="CX35" s="256">
        <f t="shared" si="13"/>
        <v>78</v>
      </c>
      <c r="CY35" s="256">
        <f t="shared" si="14"/>
        <v>69</v>
      </c>
      <c r="CZ35" s="256">
        <f t="shared" si="15"/>
        <v>0</v>
      </c>
      <c r="DA35" s="256">
        <f t="shared" si="16"/>
        <v>0</v>
      </c>
      <c r="DB35" s="256">
        <f t="shared" si="17"/>
        <v>255</v>
      </c>
      <c r="DC35" s="257" t="str">
        <f>IF(DB35='Regj. e Mesme Shtator, Nxenes'!Y35,"Mire","Gabim")</f>
        <v>Mire</v>
      </c>
      <c r="DD35" s="256">
        <f t="shared" si="18"/>
        <v>35</v>
      </c>
      <c r="DE35" s="256">
        <f t="shared" si="19"/>
        <v>40</v>
      </c>
      <c r="DF35" s="256">
        <f t="shared" si="20"/>
        <v>44</v>
      </c>
      <c r="DG35" s="256">
        <f t="shared" si="21"/>
        <v>0</v>
      </c>
      <c r="DH35" s="256">
        <f t="shared" si="22"/>
        <v>0</v>
      </c>
      <c r="DI35" s="256">
        <f t="shared" si="23"/>
        <v>119</v>
      </c>
      <c r="DJ35" s="257" t="str">
        <f>IF(DI35='Regj. e Mesme Shtator, Nxenes'!Z35,"Mire","Gabim")</f>
        <v>Mire</v>
      </c>
    </row>
    <row r="36" spans="1:114" ht="15.75">
      <c r="A36" s="209" t="s">
        <v>77</v>
      </c>
      <c r="B36" s="209" t="s">
        <v>886</v>
      </c>
      <c r="C36" s="209"/>
      <c r="D36" s="209"/>
      <c r="E36" s="209" t="s">
        <v>297</v>
      </c>
      <c r="F36" s="209" t="s">
        <v>425</v>
      </c>
      <c r="G36" s="208" t="s">
        <v>78</v>
      </c>
      <c r="H36" s="208" t="s">
        <v>78</v>
      </c>
      <c r="I36" s="209" t="s">
        <v>868</v>
      </c>
      <c r="J36" s="209" t="s">
        <v>518</v>
      </c>
      <c r="K36" s="209" t="s">
        <v>861</v>
      </c>
      <c r="L36" s="209" t="s">
        <v>609</v>
      </c>
      <c r="M36" s="208" t="s">
        <v>598</v>
      </c>
      <c r="N36" s="209" t="s">
        <v>200</v>
      </c>
      <c r="O36" s="209" t="s">
        <v>601</v>
      </c>
      <c r="P36" s="209" t="s">
        <v>902</v>
      </c>
      <c r="Q36" s="254"/>
      <c r="R36" s="255"/>
      <c r="S36" s="255">
        <v>7</v>
      </c>
      <c r="T36" s="259">
        <v>3</v>
      </c>
      <c r="U36" s="259"/>
      <c r="V36" s="259"/>
      <c r="W36" s="255">
        <v>17</v>
      </c>
      <c r="X36" s="259">
        <v>10</v>
      </c>
      <c r="Y36" s="259">
        <v>3</v>
      </c>
      <c r="Z36" s="259">
        <v>1</v>
      </c>
      <c r="AA36" s="259"/>
      <c r="AB36" s="259"/>
      <c r="AC36" s="259">
        <v>6</v>
      </c>
      <c r="AD36" s="259">
        <v>1</v>
      </c>
      <c r="AE36" s="259">
        <v>20</v>
      </c>
      <c r="AF36" s="259">
        <v>9</v>
      </c>
      <c r="AG36" s="259">
        <v>3</v>
      </c>
      <c r="AH36" s="259">
        <v>0</v>
      </c>
      <c r="AI36" s="259"/>
      <c r="AJ36" s="259"/>
      <c r="AK36" s="259"/>
      <c r="AL36" s="259"/>
      <c r="AM36" s="259">
        <v>2</v>
      </c>
      <c r="AN36" s="259">
        <v>0</v>
      </c>
      <c r="AO36" s="259">
        <v>17</v>
      </c>
      <c r="AP36" s="259">
        <v>8</v>
      </c>
      <c r="AQ36" s="259"/>
      <c r="AR36" s="259"/>
      <c r="AS36" s="259"/>
      <c r="AT36" s="259"/>
      <c r="AU36" s="259"/>
      <c r="AV36" s="259"/>
      <c r="AW36" s="259">
        <v>1</v>
      </c>
      <c r="AX36" s="259">
        <v>0</v>
      </c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6">
        <f t="shared" si="12"/>
        <v>30</v>
      </c>
      <c r="CX36" s="256">
        <f t="shared" si="13"/>
        <v>25</v>
      </c>
      <c r="CY36" s="256">
        <f t="shared" si="14"/>
        <v>21</v>
      </c>
      <c r="CZ36" s="256">
        <f t="shared" si="15"/>
        <v>0</v>
      </c>
      <c r="DA36" s="256">
        <f t="shared" si="16"/>
        <v>0</v>
      </c>
      <c r="DB36" s="256">
        <f t="shared" si="17"/>
        <v>76</v>
      </c>
      <c r="DC36" s="257" t="str">
        <f>IF(DB36='Regj. e Mesme Shtator, Nxenes'!Y36,"Mire","Gabim")</f>
        <v>Mire</v>
      </c>
      <c r="DD36" s="256">
        <f t="shared" si="18"/>
        <v>14</v>
      </c>
      <c r="DE36" s="256">
        <f t="shared" si="19"/>
        <v>10</v>
      </c>
      <c r="DF36" s="256">
        <f t="shared" si="20"/>
        <v>8</v>
      </c>
      <c r="DG36" s="256">
        <f t="shared" si="21"/>
        <v>0</v>
      </c>
      <c r="DH36" s="256">
        <f t="shared" si="22"/>
        <v>0</v>
      </c>
      <c r="DI36" s="256">
        <f t="shared" si="23"/>
        <v>32</v>
      </c>
      <c r="DJ36" s="257" t="str">
        <f>IF(DI36='Regj. e Mesme Shtator, Nxenes'!Z36,"Mire","Gabim")</f>
        <v>Mire</v>
      </c>
    </row>
    <row r="37" spans="1:114" ht="15.75">
      <c r="A37" s="209" t="s">
        <v>77</v>
      </c>
      <c r="B37" s="209" t="s">
        <v>887</v>
      </c>
      <c r="C37" s="209"/>
      <c r="D37" s="209"/>
      <c r="E37" s="209" t="s">
        <v>850</v>
      </c>
      <c r="F37" s="209" t="s">
        <v>460</v>
      </c>
      <c r="G37" s="208" t="s">
        <v>78</v>
      </c>
      <c r="H37" s="208" t="s">
        <v>78</v>
      </c>
      <c r="I37" s="209" t="s">
        <v>148</v>
      </c>
      <c r="J37" s="209" t="s">
        <v>148</v>
      </c>
      <c r="K37" s="209" t="s">
        <v>596</v>
      </c>
      <c r="L37" s="209" t="s">
        <v>597</v>
      </c>
      <c r="M37" s="208" t="s">
        <v>613</v>
      </c>
      <c r="N37" s="209" t="s">
        <v>200</v>
      </c>
      <c r="O37" s="209" t="s">
        <v>601</v>
      </c>
      <c r="P37" s="209" t="s">
        <v>902</v>
      </c>
      <c r="Q37" s="258">
        <v>2</v>
      </c>
      <c r="R37" s="259">
        <v>1</v>
      </c>
      <c r="S37" s="259">
        <v>82</v>
      </c>
      <c r="T37" s="255">
        <v>52</v>
      </c>
      <c r="U37" s="255"/>
      <c r="V37" s="255"/>
      <c r="W37" s="259">
        <v>53</v>
      </c>
      <c r="X37" s="255">
        <v>28</v>
      </c>
      <c r="Y37" s="255">
        <v>103</v>
      </c>
      <c r="Z37" s="255">
        <v>80</v>
      </c>
      <c r="AA37" s="255"/>
      <c r="AB37" s="255"/>
      <c r="AC37" s="255"/>
      <c r="AD37" s="255"/>
      <c r="AE37" s="255">
        <v>30</v>
      </c>
      <c r="AF37" s="255">
        <v>22</v>
      </c>
      <c r="AG37" s="255">
        <v>81</v>
      </c>
      <c r="AH37" s="255">
        <v>65</v>
      </c>
      <c r="AI37" s="255"/>
      <c r="AJ37" s="255"/>
      <c r="AK37" s="255"/>
      <c r="AL37" s="255"/>
      <c r="AM37" s="255"/>
      <c r="AN37" s="255"/>
      <c r="AO37" s="255">
        <v>22</v>
      </c>
      <c r="AP37" s="255">
        <v>11</v>
      </c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6">
        <f t="shared" si="12"/>
        <v>137</v>
      </c>
      <c r="CX37" s="256">
        <f t="shared" si="13"/>
        <v>133</v>
      </c>
      <c r="CY37" s="256">
        <f t="shared" si="14"/>
        <v>103</v>
      </c>
      <c r="CZ37" s="256">
        <f t="shared" si="15"/>
        <v>0</v>
      </c>
      <c r="DA37" s="256">
        <f t="shared" si="16"/>
        <v>0</v>
      </c>
      <c r="DB37" s="256">
        <f t="shared" si="17"/>
        <v>373</v>
      </c>
      <c r="DC37" s="257" t="str">
        <f>IF(DB37='Regj. e Mesme Shtator, Nxenes'!Y37,"Mire","Gabim")</f>
        <v>Mire</v>
      </c>
      <c r="DD37" s="256">
        <f t="shared" si="18"/>
        <v>81</v>
      </c>
      <c r="DE37" s="256">
        <f t="shared" si="19"/>
        <v>102</v>
      </c>
      <c r="DF37" s="256">
        <f t="shared" si="20"/>
        <v>76</v>
      </c>
      <c r="DG37" s="256">
        <f t="shared" si="21"/>
        <v>0</v>
      </c>
      <c r="DH37" s="256">
        <f t="shared" si="22"/>
        <v>0</v>
      </c>
      <c r="DI37" s="256">
        <f t="shared" si="23"/>
        <v>259</v>
      </c>
      <c r="DJ37" s="257" t="str">
        <f>IF(DI37='Regj. e Mesme Shtator, Nxenes'!Z37,"Mire","Gabim")</f>
        <v>Mire</v>
      </c>
    </row>
    <row r="38" spans="1:114" ht="15.75">
      <c r="A38" s="209" t="s">
        <v>77</v>
      </c>
      <c r="B38" s="209" t="s">
        <v>888</v>
      </c>
      <c r="C38" s="209"/>
      <c r="D38" s="209"/>
      <c r="E38" s="209" t="s">
        <v>1081</v>
      </c>
      <c r="F38" s="209" t="s">
        <v>851</v>
      </c>
      <c r="G38" s="208" t="s">
        <v>78</v>
      </c>
      <c r="H38" s="208" t="s">
        <v>78</v>
      </c>
      <c r="I38" s="209" t="s">
        <v>148</v>
      </c>
      <c r="J38" s="209" t="s">
        <v>148</v>
      </c>
      <c r="K38" s="209" t="s">
        <v>596</v>
      </c>
      <c r="L38" s="209" t="s">
        <v>597</v>
      </c>
      <c r="M38" s="208" t="s">
        <v>613</v>
      </c>
      <c r="N38" s="209" t="s">
        <v>899</v>
      </c>
      <c r="O38" s="209" t="s">
        <v>601</v>
      </c>
      <c r="P38" s="209" t="s">
        <v>907</v>
      </c>
      <c r="Q38" s="258"/>
      <c r="R38" s="259"/>
      <c r="S38" s="259">
        <v>128</v>
      </c>
      <c r="T38" s="259">
        <v>76</v>
      </c>
      <c r="U38" s="259"/>
      <c r="V38" s="259"/>
      <c r="W38" s="259">
        <v>52</v>
      </c>
      <c r="X38" s="259">
        <v>27</v>
      </c>
      <c r="Y38" s="259">
        <v>96</v>
      </c>
      <c r="Z38" s="259">
        <v>60</v>
      </c>
      <c r="AA38" s="259"/>
      <c r="AB38" s="259"/>
      <c r="AC38" s="259"/>
      <c r="AD38" s="259"/>
      <c r="AE38" s="259">
        <v>65</v>
      </c>
      <c r="AF38" s="259">
        <v>36</v>
      </c>
      <c r="AG38" s="259">
        <v>90</v>
      </c>
      <c r="AH38" s="259">
        <v>47</v>
      </c>
      <c r="AI38" s="259"/>
      <c r="AJ38" s="259"/>
      <c r="AK38" s="259"/>
      <c r="AL38" s="259"/>
      <c r="AM38" s="259"/>
      <c r="AN38" s="259"/>
      <c r="AO38" s="259">
        <v>58</v>
      </c>
      <c r="AP38" s="259">
        <v>43</v>
      </c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6">
        <f t="shared" si="12"/>
        <v>180</v>
      </c>
      <c r="CX38" s="256">
        <f t="shared" si="13"/>
        <v>161</v>
      </c>
      <c r="CY38" s="256">
        <f t="shared" si="14"/>
        <v>148</v>
      </c>
      <c r="CZ38" s="256">
        <f t="shared" si="15"/>
        <v>0</v>
      </c>
      <c r="DA38" s="256">
        <f t="shared" si="16"/>
        <v>0</v>
      </c>
      <c r="DB38" s="256">
        <f t="shared" si="17"/>
        <v>489</v>
      </c>
      <c r="DC38" s="257" t="str">
        <f>IF(DB38='Regj. e Mesme Shtator, Nxenes'!Y38,"Mire","Gabim")</f>
        <v>Mire</v>
      </c>
      <c r="DD38" s="256">
        <f t="shared" si="18"/>
        <v>103</v>
      </c>
      <c r="DE38" s="256">
        <f t="shared" si="19"/>
        <v>96</v>
      </c>
      <c r="DF38" s="256">
        <f t="shared" si="20"/>
        <v>90</v>
      </c>
      <c r="DG38" s="256">
        <f t="shared" si="21"/>
        <v>0</v>
      </c>
      <c r="DH38" s="256">
        <f t="shared" si="22"/>
        <v>0</v>
      </c>
      <c r="DI38" s="256">
        <f t="shared" si="23"/>
        <v>289</v>
      </c>
      <c r="DJ38" s="257" t="str">
        <f>IF(DI38='Regj. e Mesme Shtator, Nxenes'!Z38,"Mire","Gabim")</f>
        <v>Mire</v>
      </c>
    </row>
    <row r="39" spans="1:114" ht="15.75">
      <c r="A39" s="209" t="s">
        <v>77</v>
      </c>
      <c r="B39" s="209" t="s">
        <v>889</v>
      </c>
      <c r="C39" s="209"/>
      <c r="D39" s="209"/>
      <c r="E39" s="209" t="s">
        <v>374</v>
      </c>
      <c r="F39" s="209" t="s">
        <v>989</v>
      </c>
      <c r="G39" s="208" t="s">
        <v>78</v>
      </c>
      <c r="H39" s="208" t="s">
        <v>78</v>
      </c>
      <c r="I39" s="209" t="s">
        <v>148</v>
      </c>
      <c r="J39" s="209" t="s">
        <v>148</v>
      </c>
      <c r="K39" s="209" t="s">
        <v>596</v>
      </c>
      <c r="L39" s="209" t="s">
        <v>597</v>
      </c>
      <c r="M39" s="208" t="s">
        <v>613</v>
      </c>
      <c r="N39" s="209" t="s">
        <v>200</v>
      </c>
      <c r="O39" s="209" t="s">
        <v>601</v>
      </c>
      <c r="P39" s="209" t="s">
        <v>902</v>
      </c>
      <c r="Q39" s="258"/>
      <c r="R39" s="259"/>
      <c r="S39" s="259">
        <v>16</v>
      </c>
      <c r="T39" s="259">
        <v>8</v>
      </c>
      <c r="U39" s="259">
        <v>1</v>
      </c>
      <c r="V39" s="259">
        <v>0</v>
      </c>
      <c r="W39" s="259">
        <v>52</v>
      </c>
      <c r="X39" s="259">
        <v>28</v>
      </c>
      <c r="Y39" s="259">
        <v>36</v>
      </c>
      <c r="Z39" s="259">
        <v>20</v>
      </c>
      <c r="AA39" s="259"/>
      <c r="AB39" s="259"/>
      <c r="AC39" s="259"/>
      <c r="AD39" s="259"/>
      <c r="AE39" s="259">
        <v>19</v>
      </c>
      <c r="AF39" s="259">
        <v>12</v>
      </c>
      <c r="AG39" s="259">
        <v>37</v>
      </c>
      <c r="AH39" s="259">
        <v>21</v>
      </c>
      <c r="AI39" s="259"/>
      <c r="AJ39" s="259"/>
      <c r="AK39" s="259"/>
      <c r="AL39" s="259"/>
      <c r="AM39" s="259"/>
      <c r="AN39" s="259"/>
      <c r="AO39" s="259">
        <v>21</v>
      </c>
      <c r="AP39" s="259">
        <v>11</v>
      </c>
      <c r="AQ39" s="259"/>
      <c r="AR39" s="259"/>
      <c r="AS39" s="259"/>
      <c r="AT39" s="259"/>
      <c r="AU39" s="259"/>
      <c r="AV39" s="259"/>
      <c r="AW39" s="259">
        <v>2</v>
      </c>
      <c r="AX39" s="259">
        <v>2</v>
      </c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6">
        <f t="shared" si="12"/>
        <v>68</v>
      </c>
      <c r="CX39" s="256">
        <f t="shared" si="13"/>
        <v>56</v>
      </c>
      <c r="CY39" s="256">
        <f t="shared" si="14"/>
        <v>60</v>
      </c>
      <c r="CZ39" s="256">
        <f t="shared" si="15"/>
        <v>0</v>
      </c>
      <c r="DA39" s="256">
        <f t="shared" si="16"/>
        <v>0</v>
      </c>
      <c r="DB39" s="256">
        <f t="shared" si="17"/>
        <v>184</v>
      </c>
      <c r="DC39" s="257" t="str">
        <f>IF(DB39='Regj. e Mesme Shtator, Nxenes'!Y39,"Mire","Gabim")</f>
        <v>Mire</v>
      </c>
      <c r="DD39" s="256">
        <f t="shared" si="18"/>
        <v>36</v>
      </c>
      <c r="DE39" s="256">
        <f t="shared" si="19"/>
        <v>32</v>
      </c>
      <c r="DF39" s="256">
        <f t="shared" si="20"/>
        <v>34</v>
      </c>
      <c r="DG39" s="256">
        <f t="shared" si="21"/>
        <v>0</v>
      </c>
      <c r="DH39" s="256">
        <f t="shared" si="22"/>
        <v>0</v>
      </c>
      <c r="DI39" s="256">
        <f t="shared" si="23"/>
        <v>102</v>
      </c>
      <c r="DJ39" s="257" t="str">
        <f>IF(DI39='Regj. e Mesme Shtator, Nxenes'!Z39,"Mire","Gabim")</f>
        <v>Mire</v>
      </c>
    </row>
    <row r="40" spans="1:114" ht="15.75">
      <c r="A40" s="209" t="s">
        <v>77</v>
      </c>
      <c r="B40" s="209" t="s">
        <v>890</v>
      </c>
      <c r="C40" s="209"/>
      <c r="D40" s="209"/>
      <c r="E40" s="209" t="s">
        <v>852</v>
      </c>
      <c r="F40" s="209" t="s">
        <v>457</v>
      </c>
      <c r="G40" s="208" t="s">
        <v>78</v>
      </c>
      <c r="H40" s="208" t="s">
        <v>78</v>
      </c>
      <c r="I40" s="209" t="s">
        <v>148</v>
      </c>
      <c r="J40" s="209" t="s">
        <v>148</v>
      </c>
      <c r="K40" s="209" t="s">
        <v>596</v>
      </c>
      <c r="L40" s="209" t="s">
        <v>597</v>
      </c>
      <c r="M40" s="208" t="s">
        <v>613</v>
      </c>
      <c r="N40" s="209" t="s">
        <v>200</v>
      </c>
      <c r="O40" s="209" t="s">
        <v>601</v>
      </c>
      <c r="P40" s="209" t="s">
        <v>902</v>
      </c>
      <c r="Q40" s="264"/>
      <c r="R40" s="265"/>
      <c r="S40" s="259">
        <v>66</v>
      </c>
      <c r="T40" s="259">
        <v>37</v>
      </c>
      <c r="U40" s="259"/>
      <c r="V40" s="259"/>
      <c r="W40" s="259">
        <v>28</v>
      </c>
      <c r="X40" s="259">
        <v>18</v>
      </c>
      <c r="Y40" s="259">
        <v>58</v>
      </c>
      <c r="Z40" s="259">
        <v>36</v>
      </c>
      <c r="AA40" s="259">
        <v>1</v>
      </c>
      <c r="AB40" s="259">
        <v>1</v>
      </c>
      <c r="AC40" s="259">
        <v>2</v>
      </c>
      <c r="AD40" s="259">
        <v>2</v>
      </c>
      <c r="AE40" s="259">
        <v>30</v>
      </c>
      <c r="AF40" s="259">
        <v>21</v>
      </c>
      <c r="AG40" s="259">
        <v>36</v>
      </c>
      <c r="AH40" s="259">
        <v>27</v>
      </c>
      <c r="AI40" s="259"/>
      <c r="AJ40" s="259"/>
      <c r="AK40" s="266"/>
      <c r="AL40" s="266"/>
      <c r="AM40" s="259"/>
      <c r="AN40" s="259"/>
      <c r="AO40" s="259">
        <v>30</v>
      </c>
      <c r="AP40" s="259">
        <v>18</v>
      </c>
      <c r="AQ40" s="259"/>
      <c r="AR40" s="259"/>
      <c r="AS40" s="266"/>
      <c r="AT40" s="266"/>
      <c r="AU40" s="259"/>
      <c r="AV40" s="259"/>
      <c r="AW40" s="259">
        <v>4</v>
      </c>
      <c r="AX40" s="259">
        <v>2</v>
      </c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6">
        <f t="shared" si="12"/>
        <v>96</v>
      </c>
      <c r="CX40" s="256">
        <f t="shared" si="13"/>
        <v>88</v>
      </c>
      <c r="CY40" s="256">
        <f t="shared" si="14"/>
        <v>71</v>
      </c>
      <c r="CZ40" s="256">
        <f t="shared" si="15"/>
        <v>0</v>
      </c>
      <c r="DA40" s="256">
        <f t="shared" si="16"/>
        <v>0</v>
      </c>
      <c r="DB40" s="256">
        <f t="shared" si="17"/>
        <v>255</v>
      </c>
      <c r="DC40" s="257" t="str">
        <f>IF(DB40='Regj. e Mesme Shtator, Nxenes'!Y40,"Mire","Gabim")</f>
        <v>Mire</v>
      </c>
      <c r="DD40" s="256">
        <f t="shared" si="18"/>
        <v>57</v>
      </c>
      <c r="DE40" s="256">
        <f t="shared" si="19"/>
        <v>57</v>
      </c>
      <c r="DF40" s="256">
        <f t="shared" si="20"/>
        <v>48</v>
      </c>
      <c r="DG40" s="256">
        <f t="shared" si="21"/>
        <v>0</v>
      </c>
      <c r="DH40" s="256">
        <f t="shared" si="22"/>
        <v>0</v>
      </c>
      <c r="DI40" s="256">
        <f t="shared" si="23"/>
        <v>162</v>
      </c>
      <c r="DJ40" s="257" t="str">
        <f>IF(DI40='Regj. e Mesme Shtator, Nxenes'!Z40,"Mire","Gabim")</f>
        <v>Mire</v>
      </c>
    </row>
    <row r="41" spans="1:114" ht="15.75">
      <c r="A41" s="209" t="s">
        <v>77</v>
      </c>
      <c r="B41" s="209" t="s">
        <v>891</v>
      </c>
      <c r="C41" s="209"/>
      <c r="D41" s="209"/>
      <c r="E41" s="209" t="s">
        <v>853</v>
      </c>
      <c r="F41" s="209" t="s">
        <v>854</v>
      </c>
      <c r="G41" s="208" t="s">
        <v>78</v>
      </c>
      <c r="H41" s="208" t="s">
        <v>78</v>
      </c>
      <c r="I41" s="209" t="s">
        <v>148</v>
      </c>
      <c r="J41" s="209" t="s">
        <v>148</v>
      </c>
      <c r="K41" s="209" t="s">
        <v>596</v>
      </c>
      <c r="L41" s="209" t="s">
        <v>597</v>
      </c>
      <c r="M41" s="208" t="s">
        <v>613</v>
      </c>
      <c r="N41" s="209" t="s">
        <v>899</v>
      </c>
      <c r="O41" s="209" t="s">
        <v>601</v>
      </c>
      <c r="P41" s="209" t="s">
        <v>907</v>
      </c>
      <c r="Q41" s="264"/>
      <c r="R41" s="265"/>
      <c r="S41" s="259">
        <v>33</v>
      </c>
      <c r="T41" s="259">
        <v>22</v>
      </c>
      <c r="U41" s="259"/>
      <c r="V41" s="259"/>
      <c r="W41" s="259">
        <v>18</v>
      </c>
      <c r="X41" s="259">
        <v>10</v>
      </c>
      <c r="Y41" s="259">
        <v>26</v>
      </c>
      <c r="Z41" s="259">
        <v>16</v>
      </c>
      <c r="AA41" s="259"/>
      <c r="AB41" s="259"/>
      <c r="AC41" s="259">
        <v>2</v>
      </c>
      <c r="AD41" s="259">
        <v>2</v>
      </c>
      <c r="AE41" s="259">
        <v>12</v>
      </c>
      <c r="AF41" s="259">
        <v>8</v>
      </c>
      <c r="AG41" s="259">
        <v>33</v>
      </c>
      <c r="AH41" s="259">
        <v>20</v>
      </c>
      <c r="AI41" s="259"/>
      <c r="AJ41" s="259"/>
      <c r="AK41" s="259"/>
      <c r="AL41" s="259"/>
      <c r="AM41" s="259">
        <v>2</v>
      </c>
      <c r="AN41" s="259">
        <v>0</v>
      </c>
      <c r="AO41" s="259">
        <v>18</v>
      </c>
      <c r="AP41" s="259">
        <v>8</v>
      </c>
      <c r="AQ41" s="259"/>
      <c r="AR41" s="259"/>
      <c r="AS41" s="259"/>
      <c r="AT41" s="259"/>
      <c r="AU41" s="259"/>
      <c r="AV41" s="259"/>
      <c r="AW41" s="259">
        <v>2</v>
      </c>
      <c r="AX41" s="259">
        <v>1</v>
      </c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6">
        <f t="shared" si="12"/>
        <v>53</v>
      </c>
      <c r="CX41" s="256">
        <f t="shared" si="13"/>
        <v>40</v>
      </c>
      <c r="CY41" s="256">
        <f t="shared" si="14"/>
        <v>53</v>
      </c>
      <c r="CZ41" s="256">
        <f t="shared" si="15"/>
        <v>0</v>
      </c>
      <c r="DA41" s="256">
        <f t="shared" si="16"/>
        <v>0</v>
      </c>
      <c r="DB41" s="256">
        <f t="shared" si="17"/>
        <v>146</v>
      </c>
      <c r="DC41" s="257" t="str">
        <f>IF(DB41='Regj. e Mesme Shtator, Nxenes'!Y41,"Mire","Gabim")</f>
        <v>Mire</v>
      </c>
      <c r="DD41" s="256">
        <f t="shared" si="18"/>
        <v>34</v>
      </c>
      <c r="DE41" s="256">
        <f t="shared" si="19"/>
        <v>24</v>
      </c>
      <c r="DF41" s="256">
        <f t="shared" si="20"/>
        <v>29</v>
      </c>
      <c r="DG41" s="256">
        <f t="shared" si="21"/>
        <v>0</v>
      </c>
      <c r="DH41" s="256">
        <f t="shared" si="22"/>
        <v>0</v>
      </c>
      <c r="DI41" s="256">
        <f t="shared" si="23"/>
        <v>87</v>
      </c>
      <c r="DJ41" s="257" t="str">
        <f>IF(DI41='Regj. e Mesme Shtator, Nxenes'!Z41,"Mire","Gabim")</f>
        <v>Mire</v>
      </c>
    </row>
    <row r="42" spans="1:114" ht="15.75">
      <c r="A42" s="209" t="s">
        <v>77</v>
      </c>
      <c r="B42" s="209" t="s">
        <v>892</v>
      </c>
      <c r="C42" s="209"/>
      <c r="D42" s="209"/>
      <c r="E42" s="209" t="s">
        <v>855</v>
      </c>
      <c r="F42" s="209" t="s">
        <v>464</v>
      </c>
      <c r="G42" s="208" t="s">
        <v>78</v>
      </c>
      <c r="H42" s="208" t="s">
        <v>78</v>
      </c>
      <c r="I42" s="209" t="s">
        <v>148</v>
      </c>
      <c r="J42" s="209" t="s">
        <v>148</v>
      </c>
      <c r="K42" s="209" t="s">
        <v>596</v>
      </c>
      <c r="L42" s="209" t="s">
        <v>597</v>
      </c>
      <c r="M42" s="208" t="s">
        <v>613</v>
      </c>
      <c r="N42" s="209" t="s">
        <v>200</v>
      </c>
      <c r="O42" s="209" t="s">
        <v>601</v>
      </c>
      <c r="P42" s="209" t="s">
        <v>902</v>
      </c>
      <c r="Q42" s="264"/>
      <c r="R42" s="265"/>
      <c r="S42" s="259">
        <v>22</v>
      </c>
      <c r="T42" s="259">
        <v>14</v>
      </c>
      <c r="U42" s="259"/>
      <c r="V42" s="259"/>
      <c r="W42" s="259"/>
      <c r="X42" s="259"/>
      <c r="Y42" s="259">
        <v>15</v>
      </c>
      <c r="Z42" s="259">
        <v>8</v>
      </c>
      <c r="AA42" s="259"/>
      <c r="AB42" s="259"/>
      <c r="AC42" s="259"/>
      <c r="AD42" s="259"/>
      <c r="AE42" s="259"/>
      <c r="AF42" s="259"/>
      <c r="AG42" s="259">
        <v>19</v>
      </c>
      <c r="AH42" s="259">
        <v>12</v>
      </c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6">
        <f t="shared" si="12"/>
        <v>22</v>
      </c>
      <c r="CX42" s="256">
        <f t="shared" si="13"/>
        <v>15</v>
      </c>
      <c r="CY42" s="256">
        <f t="shared" si="14"/>
        <v>19</v>
      </c>
      <c r="CZ42" s="256">
        <f t="shared" si="15"/>
        <v>0</v>
      </c>
      <c r="DA42" s="256">
        <f t="shared" si="16"/>
        <v>0</v>
      </c>
      <c r="DB42" s="256">
        <f t="shared" si="17"/>
        <v>56</v>
      </c>
      <c r="DC42" s="257" t="str">
        <f>IF(DB42='Regj. e Mesme Shtator, Nxenes'!Y42,"Mire","Gabim")</f>
        <v>Mire</v>
      </c>
      <c r="DD42" s="256">
        <f t="shared" si="18"/>
        <v>14</v>
      </c>
      <c r="DE42" s="256">
        <f t="shared" si="19"/>
        <v>8</v>
      </c>
      <c r="DF42" s="256">
        <f t="shared" si="20"/>
        <v>12</v>
      </c>
      <c r="DG42" s="256">
        <f t="shared" si="21"/>
        <v>0</v>
      </c>
      <c r="DH42" s="256">
        <f t="shared" si="22"/>
        <v>0</v>
      </c>
      <c r="DI42" s="256">
        <f t="shared" si="23"/>
        <v>34</v>
      </c>
      <c r="DJ42" s="257" t="str">
        <f>IF(DI42='Regj. e Mesme Shtator, Nxenes'!Z42,"Mire","Gabim")</f>
        <v>Mire</v>
      </c>
    </row>
    <row r="43" spans="1:114" ht="15.75">
      <c r="A43" s="209" t="s">
        <v>77</v>
      </c>
      <c r="B43" s="209" t="s">
        <v>893</v>
      </c>
      <c r="C43" s="209"/>
      <c r="D43" s="209"/>
      <c r="E43" s="209" t="s">
        <v>380</v>
      </c>
      <c r="F43" s="209" t="s">
        <v>856</v>
      </c>
      <c r="G43" s="208" t="s">
        <v>78</v>
      </c>
      <c r="H43" s="208" t="s">
        <v>78</v>
      </c>
      <c r="I43" s="209" t="s">
        <v>148</v>
      </c>
      <c r="J43" s="209" t="s">
        <v>148</v>
      </c>
      <c r="K43" s="209" t="s">
        <v>596</v>
      </c>
      <c r="L43" s="209" t="s">
        <v>597</v>
      </c>
      <c r="M43" s="208" t="s">
        <v>613</v>
      </c>
      <c r="N43" s="209" t="s">
        <v>899</v>
      </c>
      <c r="O43" s="209" t="s">
        <v>601</v>
      </c>
      <c r="P43" s="209" t="s">
        <v>902</v>
      </c>
      <c r="Q43" s="264"/>
      <c r="R43" s="265"/>
      <c r="S43" s="259">
        <v>13</v>
      </c>
      <c r="T43" s="259">
        <v>7</v>
      </c>
      <c r="U43" s="259"/>
      <c r="V43" s="259"/>
      <c r="W43" s="259"/>
      <c r="X43" s="259"/>
      <c r="Y43" s="259">
        <v>28</v>
      </c>
      <c r="Z43" s="259">
        <v>16</v>
      </c>
      <c r="AA43" s="259"/>
      <c r="AB43" s="259"/>
      <c r="AC43" s="259"/>
      <c r="AD43" s="259"/>
      <c r="AE43" s="259">
        <v>5</v>
      </c>
      <c r="AF43" s="259">
        <v>2</v>
      </c>
      <c r="AG43" s="259">
        <v>12</v>
      </c>
      <c r="AH43" s="259">
        <v>8</v>
      </c>
      <c r="AI43" s="259"/>
      <c r="AJ43" s="259"/>
      <c r="AK43" s="259"/>
      <c r="AL43" s="259"/>
      <c r="AM43" s="259"/>
      <c r="AN43" s="259"/>
      <c r="AO43" s="259">
        <v>3</v>
      </c>
      <c r="AP43" s="259">
        <v>1</v>
      </c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6">
        <f t="shared" si="12"/>
        <v>13</v>
      </c>
      <c r="CX43" s="256">
        <f t="shared" si="13"/>
        <v>33</v>
      </c>
      <c r="CY43" s="256">
        <f t="shared" si="14"/>
        <v>15</v>
      </c>
      <c r="CZ43" s="256">
        <f t="shared" si="15"/>
        <v>0</v>
      </c>
      <c r="DA43" s="256">
        <f t="shared" si="16"/>
        <v>0</v>
      </c>
      <c r="DB43" s="256">
        <f t="shared" si="17"/>
        <v>61</v>
      </c>
      <c r="DC43" s="257" t="str">
        <f>IF(DB43='Regj. e Mesme Shtator, Nxenes'!Y43,"Mire","Gabim")</f>
        <v>Mire</v>
      </c>
      <c r="DD43" s="256">
        <f t="shared" si="18"/>
        <v>7</v>
      </c>
      <c r="DE43" s="256">
        <f t="shared" si="19"/>
        <v>18</v>
      </c>
      <c r="DF43" s="256">
        <f t="shared" si="20"/>
        <v>9</v>
      </c>
      <c r="DG43" s="256">
        <f t="shared" si="21"/>
        <v>0</v>
      </c>
      <c r="DH43" s="256">
        <f t="shared" si="22"/>
        <v>0</v>
      </c>
      <c r="DI43" s="256">
        <f t="shared" si="23"/>
        <v>34</v>
      </c>
      <c r="DJ43" s="257" t="str">
        <f>IF(DI43='Regj. e Mesme Shtator, Nxenes'!Z43,"Mire","Gabim")</f>
        <v>Mire</v>
      </c>
    </row>
    <row r="44" spans="1:114" ht="15.75">
      <c r="A44" s="209" t="s">
        <v>77</v>
      </c>
      <c r="B44" s="209" t="s">
        <v>894</v>
      </c>
      <c r="C44" s="209"/>
      <c r="D44" s="209"/>
      <c r="E44" s="209" t="s">
        <v>857</v>
      </c>
      <c r="F44" s="209" t="s">
        <v>858</v>
      </c>
      <c r="G44" s="208" t="s">
        <v>78</v>
      </c>
      <c r="H44" s="208" t="s">
        <v>78</v>
      </c>
      <c r="I44" s="209" t="s">
        <v>148</v>
      </c>
      <c r="J44" s="209" t="s">
        <v>148</v>
      </c>
      <c r="K44" s="209" t="s">
        <v>596</v>
      </c>
      <c r="L44" s="209" t="s">
        <v>597</v>
      </c>
      <c r="M44" s="208" t="s">
        <v>613</v>
      </c>
      <c r="N44" s="209" t="s">
        <v>900</v>
      </c>
      <c r="O44" s="209" t="s">
        <v>901</v>
      </c>
      <c r="P44" s="209" t="s">
        <v>902</v>
      </c>
      <c r="Q44" s="264"/>
      <c r="R44" s="265"/>
      <c r="S44" s="259">
        <v>25</v>
      </c>
      <c r="T44" s="259">
        <v>5</v>
      </c>
      <c r="U44" s="259"/>
      <c r="V44" s="259"/>
      <c r="W44" s="259">
        <v>14</v>
      </c>
      <c r="X44" s="259">
        <v>4</v>
      </c>
      <c r="Y44" s="259">
        <v>24</v>
      </c>
      <c r="Z44" s="259">
        <v>7</v>
      </c>
      <c r="AA44" s="259"/>
      <c r="AB44" s="259"/>
      <c r="AC44" s="259"/>
      <c r="AD44" s="259"/>
      <c r="AE44" s="259">
        <v>7</v>
      </c>
      <c r="AF44" s="259">
        <v>2</v>
      </c>
      <c r="AG44" s="259">
        <v>25</v>
      </c>
      <c r="AH44" s="259">
        <v>7</v>
      </c>
      <c r="AI44" s="259"/>
      <c r="AJ44" s="259"/>
      <c r="AK44" s="259"/>
      <c r="AL44" s="259"/>
      <c r="AM44" s="259"/>
      <c r="AN44" s="259"/>
      <c r="AO44" s="259">
        <v>13</v>
      </c>
      <c r="AP44" s="259">
        <v>2</v>
      </c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6">
        <f t="shared" si="12"/>
        <v>39</v>
      </c>
      <c r="CX44" s="256">
        <f t="shared" si="13"/>
        <v>31</v>
      </c>
      <c r="CY44" s="256">
        <f t="shared" si="14"/>
        <v>38</v>
      </c>
      <c r="CZ44" s="256">
        <f t="shared" si="15"/>
        <v>0</v>
      </c>
      <c r="DA44" s="256">
        <f t="shared" si="16"/>
        <v>0</v>
      </c>
      <c r="DB44" s="256">
        <f t="shared" si="17"/>
        <v>108</v>
      </c>
      <c r="DC44" s="257" t="str">
        <f>IF(DB44='Regj. e Mesme Shtator, Nxenes'!Y44,"Mire","Gabim")</f>
        <v>Mire</v>
      </c>
      <c r="DD44" s="256">
        <f t="shared" si="18"/>
        <v>9</v>
      </c>
      <c r="DE44" s="256">
        <f t="shared" si="19"/>
        <v>9</v>
      </c>
      <c r="DF44" s="256">
        <f t="shared" si="20"/>
        <v>9</v>
      </c>
      <c r="DG44" s="256">
        <f t="shared" si="21"/>
        <v>0</v>
      </c>
      <c r="DH44" s="256">
        <f t="shared" si="22"/>
        <v>0</v>
      </c>
      <c r="DI44" s="256">
        <f t="shared" si="23"/>
        <v>27</v>
      </c>
      <c r="DJ44" s="257" t="str">
        <f>IF(DI44='Regj. e Mesme Shtator, Nxenes'!Z44,"Mire","Gabim")</f>
        <v>Mire</v>
      </c>
    </row>
    <row r="45" spans="12:114" ht="15.75">
      <c r="L45" s="2"/>
      <c r="M45" s="2"/>
      <c r="N45" s="2"/>
      <c r="Q45" s="267">
        <f>SUBTOTAL(9,Q6:Q44)</f>
        <v>9</v>
      </c>
      <c r="R45" s="267">
        <f aca="true" t="shared" si="24" ref="R45:CC45">SUBTOTAL(9,R6:R44)</f>
        <v>4</v>
      </c>
      <c r="S45" s="267">
        <f t="shared" si="24"/>
        <v>1927</v>
      </c>
      <c r="T45" s="267">
        <f t="shared" si="24"/>
        <v>870</v>
      </c>
      <c r="U45" s="267">
        <f t="shared" si="24"/>
        <v>4</v>
      </c>
      <c r="V45" s="267">
        <f t="shared" si="24"/>
        <v>3</v>
      </c>
      <c r="W45" s="267">
        <f t="shared" si="24"/>
        <v>1077</v>
      </c>
      <c r="X45" s="267">
        <f t="shared" si="24"/>
        <v>449</v>
      </c>
      <c r="Y45" s="267">
        <f t="shared" si="24"/>
        <v>1764</v>
      </c>
      <c r="Z45" s="267">
        <f t="shared" si="24"/>
        <v>887</v>
      </c>
      <c r="AA45" s="267">
        <f t="shared" si="24"/>
        <v>2</v>
      </c>
      <c r="AB45" s="267">
        <f t="shared" si="24"/>
        <v>1</v>
      </c>
      <c r="AC45" s="267">
        <f t="shared" si="24"/>
        <v>172</v>
      </c>
      <c r="AD45" s="267">
        <f t="shared" si="24"/>
        <v>87</v>
      </c>
      <c r="AE45" s="267">
        <f t="shared" si="24"/>
        <v>752</v>
      </c>
      <c r="AF45" s="267">
        <f t="shared" si="24"/>
        <v>353</v>
      </c>
      <c r="AG45" s="267">
        <f t="shared" si="24"/>
        <v>1630</v>
      </c>
      <c r="AH45" s="267">
        <f t="shared" si="24"/>
        <v>832</v>
      </c>
      <c r="AI45" s="267">
        <f t="shared" si="24"/>
        <v>1</v>
      </c>
      <c r="AJ45" s="267">
        <f t="shared" si="24"/>
        <v>0</v>
      </c>
      <c r="AK45" s="267">
        <f t="shared" si="24"/>
        <v>165</v>
      </c>
      <c r="AL45" s="267">
        <f t="shared" si="24"/>
        <v>75</v>
      </c>
      <c r="AM45" s="267">
        <f t="shared" si="24"/>
        <v>83</v>
      </c>
      <c r="AN45" s="267">
        <f t="shared" si="24"/>
        <v>22</v>
      </c>
      <c r="AO45" s="267">
        <f t="shared" si="24"/>
        <v>697</v>
      </c>
      <c r="AP45" s="267">
        <f t="shared" si="24"/>
        <v>333</v>
      </c>
      <c r="AQ45" s="267">
        <f t="shared" si="24"/>
        <v>170</v>
      </c>
      <c r="AR45" s="267">
        <f t="shared" si="24"/>
        <v>19</v>
      </c>
      <c r="AS45" s="267">
        <f t="shared" si="24"/>
        <v>0</v>
      </c>
      <c r="AT45" s="267">
        <f t="shared" si="24"/>
        <v>0</v>
      </c>
      <c r="AU45" s="267">
        <f t="shared" si="24"/>
        <v>73</v>
      </c>
      <c r="AV45" s="267">
        <f t="shared" si="24"/>
        <v>27</v>
      </c>
      <c r="AW45" s="267">
        <f t="shared" si="24"/>
        <v>118</v>
      </c>
      <c r="AX45" s="267">
        <f t="shared" si="24"/>
        <v>69</v>
      </c>
      <c r="AY45" s="267">
        <f t="shared" si="24"/>
        <v>114</v>
      </c>
      <c r="AZ45" s="267">
        <f t="shared" si="24"/>
        <v>33</v>
      </c>
      <c r="BA45" s="267">
        <f t="shared" si="24"/>
        <v>17</v>
      </c>
      <c r="BB45" s="267">
        <f t="shared" si="24"/>
        <v>8</v>
      </c>
      <c r="BC45" s="267">
        <f t="shared" si="24"/>
        <v>37</v>
      </c>
      <c r="BD45" s="267">
        <f t="shared" si="24"/>
        <v>27</v>
      </c>
      <c r="BE45" s="267">
        <f t="shared" si="24"/>
        <v>116</v>
      </c>
      <c r="BF45" s="267">
        <f t="shared" si="24"/>
        <v>55</v>
      </c>
      <c r="BG45" s="267">
        <f t="shared" si="24"/>
        <v>111</v>
      </c>
      <c r="BH45" s="267">
        <f t="shared" si="24"/>
        <v>53</v>
      </c>
      <c r="BI45" s="267">
        <f t="shared" si="24"/>
        <v>11</v>
      </c>
      <c r="BJ45" s="267">
        <f t="shared" si="24"/>
        <v>5</v>
      </c>
      <c r="BK45" s="267">
        <f t="shared" si="24"/>
        <v>45</v>
      </c>
      <c r="BL45" s="267">
        <f t="shared" si="24"/>
        <v>12</v>
      </c>
      <c r="BM45" s="267">
        <f t="shared" si="24"/>
        <v>85</v>
      </c>
      <c r="BN45" s="267">
        <f t="shared" si="24"/>
        <v>22</v>
      </c>
      <c r="BO45" s="267">
        <f t="shared" si="24"/>
        <v>60</v>
      </c>
      <c r="BP45" s="267">
        <f t="shared" si="24"/>
        <v>45</v>
      </c>
      <c r="BQ45" s="267">
        <f t="shared" si="24"/>
        <v>20</v>
      </c>
      <c r="BR45" s="267">
        <f t="shared" si="24"/>
        <v>10</v>
      </c>
      <c r="BS45" s="267">
        <f t="shared" si="24"/>
        <v>37</v>
      </c>
      <c r="BT45" s="267">
        <f t="shared" si="24"/>
        <v>20</v>
      </c>
      <c r="BU45" s="267">
        <f t="shared" si="24"/>
        <v>0</v>
      </c>
      <c r="BV45" s="267">
        <f t="shared" si="24"/>
        <v>0</v>
      </c>
      <c r="BW45" s="267">
        <f t="shared" si="24"/>
        <v>45</v>
      </c>
      <c r="BX45" s="267">
        <f t="shared" si="24"/>
        <v>20</v>
      </c>
      <c r="BY45" s="267">
        <f t="shared" si="24"/>
        <v>31</v>
      </c>
      <c r="BZ45" s="267">
        <f t="shared" si="24"/>
        <v>20</v>
      </c>
      <c r="CA45" s="267">
        <f t="shared" si="24"/>
        <v>65</v>
      </c>
      <c r="CB45" s="267">
        <f t="shared" si="24"/>
        <v>30</v>
      </c>
      <c r="CC45" s="267">
        <f t="shared" si="24"/>
        <v>58</v>
      </c>
      <c r="CD45" s="267">
        <f aca="true" t="shared" si="25" ref="CD45:CV45">SUBTOTAL(9,CD6:CD44)</f>
        <v>15</v>
      </c>
      <c r="CE45" s="267">
        <f t="shared" si="25"/>
        <v>33</v>
      </c>
      <c r="CF45" s="267">
        <f t="shared" si="25"/>
        <v>17</v>
      </c>
      <c r="CG45" s="267">
        <f t="shared" si="25"/>
        <v>19</v>
      </c>
      <c r="CH45" s="267">
        <f t="shared" si="25"/>
        <v>5</v>
      </c>
      <c r="CI45" s="267">
        <f t="shared" si="25"/>
        <v>25</v>
      </c>
      <c r="CJ45" s="267">
        <f t="shared" si="25"/>
        <v>10</v>
      </c>
      <c r="CK45" s="267">
        <f t="shared" si="25"/>
        <v>16</v>
      </c>
      <c r="CL45" s="267">
        <f t="shared" si="25"/>
        <v>6</v>
      </c>
      <c r="CM45" s="267">
        <f t="shared" si="25"/>
        <v>45</v>
      </c>
      <c r="CN45" s="267">
        <f t="shared" si="25"/>
        <v>20</v>
      </c>
      <c r="CO45" s="267">
        <f t="shared" si="25"/>
        <v>69</v>
      </c>
      <c r="CP45" s="267">
        <f t="shared" si="25"/>
        <v>23</v>
      </c>
      <c r="CQ45" s="267">
        <f t="shared" si="25"/>
        <v>48</v>
      </c>
      <c r="CR45" s="267">
        <f t="shared" si="25"/>
        <v>3</v>
      </c>
      <c r="CS45" s="267">
        <f t="shared" si="25"/>
        <v>28</v>
      </c>
      <c r="CT45" s="267">
        <f t="shared" si="25"/>
        <v>4</v>
      </c>
      <c r="CU45" s="267">
        <f t="shared" si="25"/>
        <v>10</v>
      </c>
      <c r="CV45" s="267">
        <f t="shared" si="25"/>
        <v>0</v>
      </c>
      <c r="CW45" s="267">
        <f aca="true" t="shared" si="26" ref="CW45:DB45">SUBTOTAL(9,CW6:CW44)</f>
        <v>3448</v>
      </c>
      <c r="CX45" s="267">
        <f t="shared" si="26"/>
        <v>2885</v>
      </c>
      <c r="CY45" s="267">
        <f t="shared" si="26"/>
        <v>2722</v>
      </c>
      <c r="CZ45" s="267">
        <f t="shared" si="26"/>
        <v>579</v>
      </c>
      <c r="DA45" s="267">
        <f t="shared" si="26"/>
        <v>155</v>
      </c>
      <c r="DB45" s="267">
        <f t="shared" si="26"/>
        <v>9789</v>
      </c>
      <c r="DC45" s="267"/>
      <c r="DD45" s="267">
        <f aca="true" t="shared" si="27" ref="DD45:DI45">SUBTOTAL(9,DD6:DD44)</f>
        <v>1533</v>
      </c>
      <c r="DE45" s="267">
        <f t="shared" si="27"/>
        <v>1391</v>
      </c>
      <c r="DF45" s="267">
        <f t="shared" si="27"/>
        <v>1333</v>
      </c>
      <c r="DG45" s="267">
        <f t="shared" si="27"/>
        <v>207</v>
      </c>
      <c r="DH45" s="267">
        <f t="shared" si="27"/>
        <v>30</v>
      </c>
      <c r="DI45" s="267">
        <f t="shared" si="27"/>
        <v>4494</v>
      </c>
      <c r="DJ45" s="267"/>
    </row>
    <row r="46" spans="12:14" ht="15.75">
      <c r="L46" s="2"/>
      <c r="M46" s="2"/>
      <c r="N46" s="2"/>
    </row>
    <row r="47" spans="2:19" ht="15.75">
      <c r="B47" s="268"/>
      <c r="C47" s="268"/>
      <c r="K47" s="2"/>
      <c r="L47" s="2"/>
      <c r="M47" s="2"/>
      <c r="N47" s="2"/>
      <c r="O47" s="2"/>
      <c r="P47" s="2"/>
      <c r="Q47" s="2"/>
      <c r="R47" s="2"/>
      <c r="S47" s="2"/>
    </row>
    <row r="48" spans="2:19" ht="15.75">
      <c r="B48" s="268"/>
      <c r="C48" s="268"/>
      <c r="K48" s="2"/>
      <c r="L48" s="2"/>
      <c r="M48" s="2"/>
      <c r="N48" s="2"/>
      <c r="O48" s="2"/>
      <c r="P48" s="2"/>
      <c r="Q48" s="2"/>
      <c r="R48" s="2"/>
      <c r="S48" s="2"/>
    </row>
    <row r="49" spans="2:19" ht="15.75">
      <c r="B49" s="268"/>
      <c r="C49" s="268"/>
      <c r="K49" s="2"/>
      <c r="L49" s="2"/>
      <c r="M49" s="2"/>
      <c r="N49" s="2"/>
      <c r="O49" s="2"/>
      <c r="P49" s="2"/>
      <c r="Q49" s="2"/>
      <c r="R49" s="2"/>
      <c r="S49" s="2"/>
    </row>
    <row r="50" spans="2:19" ht="15.75">
      <c r="B50" s="268"/>
      <c r="C50" s="268"/>
      <c r="K50" s="2"/>
      <c r="L50" s="2"/>
      <c r="M50" s="2"/>
      <c r="N50" s="2"/>
      <c r="O50" s="2"/>
      <c r="P50" s="2"/>
      <c r="Q50" s="2"/>
      <c r="R50" s="2"/>
      <c r="S50" s="2"/>
    </row>
    <row r="51" spans="11:19" ht="15.75">
      <c r="K51" s="2"/>
      <c r="L51" s="2"/>
      <c r="M51" s="2"/>
      <c r="N51" s="2"/>
      <c r="O51" s="2"/>
      <c r="P51" s="2"/>
      <c r="Q51" s="2"/>
      <c r="R51" s="2"/>
      <c r="S51" s="2"/>
    </row>
    <row r="52" spans="11:19" ht="15.75">
      <c r="K52" s="2"/>
      <c r="L52" s="2"/>
      <c r="M52" s="2"/>
      <c r="N52" s="2"/>
      <c r="O52" s="2"/>
      <c r="P52" s="2"/>
      <c r="Q52" s="2"/>
      <c r="R52" s="2"/>
      <c r="S52" s="2"/>
    </row>
    <row r="53" spans="11:19" ht="15.75">
      <c r="K53" s="2"/>
      <c r="L53" s="2"/>
      <c r="M53" s="2"/>
      <c r="N53" s="2"/>
      <c r="O53" s="2"/>
      <c r="P53" s="2"/>
      <c r="Q53" s="2"/>
      <c r="R53" s="2"/>
      <c r="S53" s="2"/>
    </row>
    <row r="54" spans="11:19" ht="15.75">
      <c r="K54" s="2"/>
      <c r="L54" s="2"/>
      <c r="M54" s="2"/>
      <c r="N54" s="2"/>
      <c r="O54" s="2"/>
      <c r="P54" s="2"/>
      <c r="Q54" s="2"/>
      <c r="R54" s="2"/>
      <c r="S54" s="2"/>
    </row>
    <row r="55" spans="11:19" ht="15.75">
      <c r="K55" s="2"/>
      <c r="L55" s="2"/>
      <c r="M55" s="2"/>
      <c r="N55" s="2"/>
      <c r="O55" s="2"/>
      <c r="P55" s="2"/>
      <c r="Q55" s="2"/>
      <c r="R55" s="2"/>
      <c r="S55" s="2"/>
    </row>
    <row r="56" spans="11:19" ht="15.75">
      <c r="K56" s="2"/>
      <c r="L56" s="2"/>
      <c r="M56" s="2"/>
      <c r="N56" s="2"/>
      <c r="O56" s="2"/>
      <c r="P56" s="2"/>
      <c r="Q56" s="2"/>
      <c r="R56" s="2"/>
      <c r="S56" s="2"/>
    </row>
    <row r="57" spans="11:19" ht="15.75">
      <c r="K57" s="2"/>
      <c r="L57" s="2"/>
      <c r="M57" s="2"/>
      <c r="N57" s="2"/>
      <c r="O57" s="2"/>
      <c r="P57" s="2"/>
      <c r="Q57" s="2"/>
      <c r="R57" s="2"/>
      <c r="S57" s="2"/>
    </row>
    <row r="58" spans="11:19" ht="15.75">
      <c r="K58" s="2"/>
      <c r="L58" s="2"/>
      <c r="M58" s="2"/>
      <c r="N58" s="2"/>
      <c r="O58" s="2"/>
      <c r="P58" s="2"/>
      <c r="Q58" s="2"/>
      <c r="R58" s="2"/>
      <c r="S58" s="2"/>
    </row>
    <row r="59" spans="11:19" ht="15.75">
      <c r="K59" s="2"/>
      <c r="L59" s="2"/>
      <c r="M59" s="2"/>
      <c r="N59" s="2"/>
      <c r="O59" s="2"/>
      <c r="P59" s="2"/>
      <c r="Q59" s="2"/>
      <c r="R59" s="2"/>
      <c r="S59" s="2"/>
    </row>
    <row r="60" spans="11:19" ht="15.75">
      <c r="K60" s="2"/>
      <c r="L60" s="2"/>
      <c r="M60" s="2"/>
      <c r="N60" s="2"/>
      <c r="O60" s="2"/>
      <c r="P60" s="2"/>
      <c r="Q60" s="2"/>
      <c r="R60" s="2"/>
      <c r="S60" s="2"/>
    </row>
  </sheetData>
  <sheetProtection/>
  <protectedRanges>
    <protectedRange sqref="S6:BW6" name="Range1_2_1"/>
    <protectedRange sqref="BX6" name="Range1_2_12_1"/>
    <protectedRange sqref="BI17:BP17 BQ18:BW18 BY14:CB15 BA14:BH16 CG14:CN15 BY17:CN17" name="Range1_8_1_1_1_1_1"/>
    <protectedRange sqref="W11 S11" name="Range1_8_1_1_1_1"/>
    <protectedRange sqref="Q33:R33 Q44:R44" name="Range1_2_2_1_1"/>
    <protectedRange sqref="Q12:R23" name="Range1_8_1_1_1_1_2"/>
    <protectedRange sqref="S12:V23" name="Range1_8_1_1_1_1_3"/>
    <protectedRange sqref="W12:AB23" name="Range1_8_1_1_1_1_4"/>
    <protectedRange sqref="AC12:AJ23" name="Range1_8_1_1_1_1_5"/>
    <protectedRange sqref="AK12:AR23" name="Range1_8_1_1_1_1_6"/>
    <protectedRange sqref="AS12:AZ23" name="Range1_8_1_1_1_1_7"/>
    <protectedRange sqref="BA12:BH23" name="Range1_8_1_1_1_1_8"/>
    <protectedRange sqref="BI12:BP23" name="Range1_8_1_1_1_1_9"/>
    <protectedRange sqref="BQ12:BX23" name="Range1_8_1_1_1_1_10"/>
    <protectedRange sqref="CC12:CF23" name="Range1_8_1_1_1_1_11"/>
    <protectedRange sqref="CO12:CV23" name="Range1_8_1_1_1_1_12"/>
  </protectedRanges>
  <mergeCells count="76">
    <mergeCell ref="CW1:DJ3"/>
    <mergeCell ref="P2:P3"/>
    <mergeCell ref="S2:CV2"/>
    <mergeCell ref="Q3:R3"/>
    <mergeCell ref="S3:V3"/>
    <mergeCell ref="W3:AB3"/>
    <mergeCell ref="AC3:AJ3"/>
    <mergeCell ref="AK3:AR3"/>
    <mergeCell ref="AS3:AZ3"/>
    <mergeCell ref="BA3:BH3"/>
    <mergeCell ref="A4:A5"/>
    <mergeCell ref="B4:B5"/>
    <mergeCell ref="C4:C5"/>
    <mergeCell ref="D4:D5"/>
    <mergeCell ref="E4:E5"/>
    <mergeCell ref="F4:F5"/>
    <mergeCell ref="G4:G5"/>
    <mergeCell ref="H4:H5"/>
    <mergeCell ref="CS3:CT3"/>
    <mergeCell ref="CU3:CV3"/>
    <mergeCell ref="BI3:BP3"/>
    <mergeCell ref="BQ3:BX3"/>
    <mergeCell ref="BY3:CF3"/>
    <mergeCell ref="CG3:CN3"/>
    <mergeCell ref="CO3:CP3"/>
    <mergeCell ref="CQ3:CR3"/>
    <mergeCell ref="AG4:AH4"/>
    <mergeCell ref="AI4:AJ4"/>
    <mergeCell ref="O4:O5"/>
    <mergeCell ref="P4:P5"/>
    <mergeCell ref="Q4:R4"/>
    <mergeCell ref="S4:T4"/>
    <mergeCell ref="AC4:AD4"/>
    <mergeCell ref="AE4:AF4"/>
    <mergeCell ref="Y4:Z4"/>
    <mergeCell ref="AA4:AB4"/>
    <mergeCell ref="I4:I5"/>
    <mergeCell ref="J4:J5"/>
    <mergeCell ref="K4:K5"/>
    <mergeCell ref="L4:L5"/>
    <mergeCell ref="M4:M5"/>
    <mergeCell ref="N4:N5"/>
    <mergeCell ref="U4:V4"/>
    <mergeCell ref="W4:X4"/>
    <mergeCell ref="BE4:BF4"/>
    <mergeCell ref="BG4:BH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CC4:CD4"/>
    <mergeCell ref="CE4:CF4"/>
    <mergeCell ref="BI4:BJ4"/>
    <mergeCell ref="BK4:BL4"/>
    <mergeCell ref="BM4:BN4"/>
    <mergeCell ref="BO4:BP4"/>
    <mergeCell ref="BQ4:BR4"/>
    <mergeCell ref="BS4:BT4"/>
    <mergeCell ref="CS4:CT4"/>
    <mergeCell ref="CU4:CV4"/>
    <mergeCell ref="CG4:CH4"/>
    <mergeCell ref="CI4:CJ4"/>
    <mergeCell ref="CK4:CL4"/>
    <mergeCell ref="CM4:CN4"/>
    <mergeCell ref="CO4:CP4"/>
    <mergeCell ref="CQ4:CR4"/>
    <mergeCell ref="BU4:BV4"/>
    <mergeCell ref="BW4:BX4"/>
    <mergeCell ref="BY4:BZ4"/>
    <mergeCell ref="CA4:CB4"/>
  </mergeCells>
  <dataValidations count="6">
    <dataValidation type="list" allowBlank="1" showInputMessage="1" showErrorMessage="1" sqref="M6:M44">
      <formula1>"Publike,Jo Publike"</formula1>
    </dataValidation>
    <dataValidation type="list" allowBlank="1" showInputMessage="1" showErrorMessage="1" sqref="P6:P46 P61:P65536">
      <formula1>"E Bashkuar me 9VJ,E Veçantë"</formula1>
    </dataValidation>
    <dataValidation type="list" allowBlank="1" showInputMessage="1" showErrorMessage="1" sqref="K6:K46 K61:K65536">
      <formula1>"Komunë,Bashki"</formula1>
    </dataValidation>
    <dataValidation type="list" allowBlank="1" showInputMessage="1" showErrorMessage="1" sqref="L6:L44 L61:L65536">
      <formula1>"Fshat,Qytet"</formula1>
    </dataValidation>
    <dataValidation type="list" allowBlank="1" showInputMessage="1" showErrorMessage="1" sqref="N6:N44 N61:N65536">
      <formula1>"Gjimnaz,Profilizuar,Me kohe te shkurtuar,Tekniko-profesionale,Social-kulturore,Klase Pedagogjike,Klase Profesionale"</formula1>
    </dataValidation>
    <dataValidation type="list" allowBlank="1" showInputMessage="1" showErrorMessage="1" sqref="O6:O46 O61:O65536">
      <formula1>"2+1 Vjeçare,2+1+1 Vjeçare,2+2 Vjeçare,Artistike,Gjuhe e Huaj,Klasike,Koorespondence,Bilinguale,Natën,Pedagogjike,Sportive,Fetare"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5"/>
  <sheetViews>
    <sheetView zoomScale="75" zoomScaleNormal="75" zoomScalePageLayoutView="0" workbookViewId="0" topLeftCell="A1">
      <selection activeCell="F2" sqref="F2"/>
    </sheetView>
  </sheetViews>
  <sheetFormatPr defaultColWidth="9.140625" defaultRowHeight="12.75"/>
  <cols>
    <col min="1" max="1" width="8.57421875" style="192" customWidth="1"/>
    <col min="2" max="2" width="8.00390625" style="192" customWidth="1"/>
    <col min="3" max="3" width="8.421875" style="192" customWidth="1"/>
    <col min="4" max="4" width="6.421875" style="192" customWidth="1"/>
    <col min="5" max="5" width="24.7109375" style="192" customWidth="1"/>
    <col min="6" max="6" width="17.421875" style="192" customWidth="1"/>
    <col min="7" max="7" width="10.8515625" style="192" customWidth="1"/>
    <col min="8" max="9" width="6.57421875" style="192" customWidth="1"/>
    <col min="10" max="10" width="9.57421875" style="192" customWidth="1"/>
    <col min="11" max="11" width="11.140625" style="192" customWidth="1"/>
    <col min="12" max="12" width="11.00390625" style="192" customWidth="1"/>
    <col min="13" max="13" width="10.8515625" style="192" customWidth="1"/>
    <col min="14" max="14" width="10.57421875" style="192" customWidth="1"/>
    <col min="15" max="15" width="8.8515625" style="192" customWidth="1"/>
    <col min="16" max="16" width="9.8515625" style="192" customWidth="1"/>
    <col min="17" max="17" width="18.421875" style="192" customWidth="1"/>
    <col min="18" max="18" width="15.57421875" style="192" customWidth="1"/>
    <col min="19" max="19" width="18.28125" style="192" customWidth="1"/>
    <col min="20" max="60" width="8.7109375" style="267" customWidth="1"/>
    <col min="61" max="72" width="9.140625" style="251" customWidth="1"/>
    <col min="73" max="16384" width="9.140625" style="192" customWidth="1"/>
  </cols>
  <sheetData>
    <row r="1" spans="1:64" ht="16.5" thickBot="1">
      <c r="A1" s="189" t="s">
        <v>230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69"/>
      <c r="BE1" s="245"/>
      <c r="BF1" s="245"/>
      <c r="BG1" s="245"/>
      <c r="BH1" s="245"/>
      <c r="BI1" s="270"/>
      <c r="BJ1" s="270"/>
      <c r="BK1" s="270"/>
      <c r="BL1" s="270"/>
    </row>
    <row r="2" spans="1:72" ht="15.75" customHeigh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  <c r="O2" s="195"/>
      <c r="P2" s="195"/>
      <c r="Q2" s="195"/>
      <c r="R2" s="196"/>
      <c r="S2" s="543"/>
      <c r="T2" s="564" t="s">
        <v>923</v>
      </c>
      <c r="U2" s="565"/>
      <c r="V2" s="564" t="s">
        <v>924</v>
      </c>
      <c r="W2" s="565"/>
      <c r="X2" s="437" t="s">
        <v>84</v>
      </c>
      <c r="Y2" s="438"/>
      <c r="Z2" s="439"/>
      <c r="AA2" s="570" t="s">
        <v>227</v>
      </c>
      <c r="AB2" s="571"/>
      <c r="AC2" s="571"/>
      <c r="AD2" s="572"/>
      <c r="AE2" s="576" t="s">
        <v>87</v>
      </c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8"/>
      <c r="AW2" s="554" t="s">
        <v>228</v>
      </c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8" t="s">
        <v>201</v>
      </c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60"/>
    </row>
    <row r="3" spans="1:72" ht="16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  <c r="O3" s="201"/>
      <c r="P3" s="201"/>
      <c r="Q3" s="201"/>
      <c r="R3" s="202"/>
      <c r="S3" s="544"/>
      <c r="T3" s="566"/>
      <c r="U3" s="567"/>
      <c r="V3" s="566"/>
      <c r="W3" s="567"/>
      <c r="X3" s="440"/>
      <c r="Y3" s="441"/>
      <c r="Z3" s="442"/>
      <c r="AA3" s="573"/>
      <c r="AB3" s="574"/>
      <c r="AC3" s="574"/>
      <c r="AD3" s="575"/>
      <c r="AE3" s="579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1"/>
      <c r="AW3" s="556"/>
      <c r="AX3" s="557"/>
      <c r="AY3" s="557"/>
      <c r="AZ3" s="557"/>
      <c r="BA3" s="557"/>
      <c r="BB3" s="557"/>
      <c r="BC3" s="557"/>
      <c r="BD3" s="557"/>
      <c r="BE3" s="557"/>
      <c r="BF3" s="557"/>
      <c r="BG3" s="557"/>
      <c r="BH3" s="557"/>
      <c r="BI3" s="561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3"/>
    </row>
    <row r="4" spans="1:72" ht="13.5" customHeight="1" thickBot="1">
      <c r="A4" s="473" t="s">
        <v>18</v>
      </c>
      <c r="B4" s="473" t="s">
        <v>19</v>
      </c>
      <c r="C4" s="473" t="s">
        <v>20</v>
      </c>
      <c r="D4" s="473" t="s">
        <v>188</v>
      </c>
      <c r="E4" s="496" t="s">
        <v>99</v>
      </c>
      <c r="F4" s="520" t="s">
        <v>23</v>
      </c>
      <c r="G4" s="520" t="s">
        <v>100</v>
      </c>
      <c r="H4" s="520" t="s">
        <v>101</v>
      </c>
      <c r="I4" s="520" t="s">
        <v>102</v>
      </c>
      <c r="J4" s="496" t="s">
        <v>24</v>
      </c>
      <c r="K4" s="496" t="s">
        <v>25</v>
      </c>
      <c r="L4" s="473" t="s">
        <v>26</v>
      </c>
      <c r="M4" s="473" t="s">
        <v>27</v>
      </c>
      <c r="N4" s="473" t="s">
        <v>28</v>
      </c>
      <c r="O4" s="473" t="s">
        <v>29</v>
      </c>
      <c r="P4" s="473" t="s">
        <v>30</v>
      </c>
      <c r="Q4" s="473" t="s">
        <v>189</v>
      </c>
      <c r="R4" s="473" t="s">
        <v>190</v>
      </c>
      <c r="S4" s="479" t="s">
        <v>191</v>
      </c>
      <c r="T4" s="568"/>
      <c r="U4" s="569"/>
      <c r="V4" s="568"/>
      <c r="W4" s="569"/>
      <c r="X4" s="443"/>
      <c r="Y4" s="444"/>
      <c r="Z4" s="445"/>
      <c r="AA4" s="552" t="s">
        <v>229</v>
      </c>
      <c r="AB4" s="553"/>
      <c r="AC4" s="552" t="s">
        <v>108</v>
      </c>
      <c r="AD4" s="553"/>
      <c r="AE4" s="550" t="s">
        <v>90</v>
      </c>
      <c r="AF4" s="551"/>
      <c r="AG4" s="550" t="s">
        <v>147</v>
      </c>
      <c r="AH4" s="551"/>
      <c r="AI4" s="550" t="s">
        <v>92</v>
      </c>
      <c r="AJ4" s="551"/>
      <c r="AK4" s="550" t="s">
        <v>93</v>
      </c>
      <c r="AL4" s="551"/>
      <c r="AM4" s="550" t="s">
        <v>94</v>
      </c>
      <c r="AN4" s="551"/>
      <c r="AO4" s="550" t="s">
        <v>95</v>
      </c>
      <c r="AP4" s="551"/>
      <c r="AQ4" s="550" t="s">
        <v>96</v>
      </c>
      <c r="AR4" s="551"/>
      <c r="AS4" s="550" t="s">
        <v>97</v>
      </c>
      <c r="AT4" s="551"/>
      <c r="AU4" s="550" t="s">
        <v>98</v>
      </c>
      <c r="AV4" s="551"/>
      <c r="AW4" s="547" t="s">
        <v>109</v>
      </c>
      <c r="AX4" s="548"/>
      <c r="AY4" s="547" t="s">
        <v>110</v>
      </c>
      <c r="AZ4" s="548"/>
      <c r="BA4" s="547" t="s">
        <v>111</v>
      </c>
      <c r="BB4" s="548"/>
      <c r="BC4" s="547" t="s">
        <v>112</v>
      </c>
      <c r="BD4" s="548"/>
      <c r="BE4" s="547" t="s">
        <v>113</v>
      </c>
      <c r="BF4" s="548"/>
      <c r="BG4" s="547" t="s">
        <v>114</v>
      </c>
      <c r="BH4" s="549"/>
      <c r="BI4" s="561"/>
      <c r="BJ4" s="562"/>
      <c r="BK4" s="562"/>
      <c r="BL4" s="562"/>
      <c r="BM4" s="562"/>
      <c r="BN4" s="562"/>
      <c r="BO4" s="562"/>
      <c r="BP4" s="562"/>
      <c r="BQ4" s="562"/>
      <c r="BR4" s="562"/>
      <c r="BS4" s="562"/>
      <c r="BT4" s="563"/>
    </row>
    <row r="5" spans="1:72" ht="23.25" customHeight="1" thickBot="1">
      <c r="A5" s="474"/>
      <c r="B5" s="474"/>
      <c r="C5" s="474"/>
      <c r="D5" s="474"/>
      <c r="E5" s="497"/>
      <c r="F5" s="521"/>
      <c r="G5" s="521"/>
      <c r="H5" s="521"/>
      <c r="I5" s="521"/>
      <c r="J5" s="497"/>
      <c r="K5" s="497"/>
      <c r="L5" s="474"/>
      <c r="M5" s="474"/>
      <c r="N5" s="474"/>
      <c r="O5" s="474"/>
      <c r="P5" s="474"/>
      <c r="Q5" s="475"/>
      <c r="R5" s="474"/>
      <c r="S5" s="480"/>
      <c r="T5" s="290" t="s">
        <v>44</v>
      </c>
      <c r="U5" s="291" t="s">
        <v>45</v>
      </c>
      <c r="V5" s="292" t="s">
        <v>44</v>
      </c>
      <c r="W5" s="291" t="s">
        <v>45</v>
      </c>
      <c r="X5" s="178" t="s">
        <v>234</v>
      </c>
      <c r="Y5" s="178" t="s">
        <v>235</v>
      </c>
      <c r="Z5" s="178" t="s">
        <v>236</v>
      </c>
      <c r="AA5" s="293" t="s">
        <v>44</v>
      </c>
      <c r="AB5" s="293" t="s">
        <v>45</v>
      </c>
      <c r="AC5" s="293" t="s">
        <v>44</v>
      </c>
      <c r="AD5" s="293" t="s">
        <v>45</v>
      </c>
      <c r="AE5" s="294" t="s">
        <v>44</v>
      </c>
      <c r="AF5" s="294" t="s">
        <v>45</v>
      </c>
      <c r="AG5" s="294" t="s">
        <v>44</v>
      </c>
      <c r="AH5" s="294" t="s">
        <v>45</v>
      </c>
      <c r="AI5" s="294" t="s">
        <v>44</v>
      </c>
      <c r="AJ5" s="294" t="s">
        <v>45</v>
      </c>
      <c r="AK5" s="294" t="s">
        <v>44</v>
      </c>
      <c r="AL5" s="294" t="s">
        <v>45</v>
      </c>
      <c r="AM5" s="294" t="s">
        <v>44</v>
      </c>
      <c r="AN5" s="294" t="s">
        <v>45</v>
      </c>
      <c r="AO5" s="294" t="s">
        <v>44</v>
      </c>
      <c r="AP5" s="294" t="s">
        <v>45</v>
      </c>
      <c r="AQ5" s="294" t="s">
        <v>44</v>
      </c>
      <c r="AR5" s="294" t="s">
        <v>45</v>
      </c>
      <c r="AS5" s="294" t="s">
        <v>44</v>
      </c>
      <c r="AT5" s="294" t="s">
        <v>45</v>
      </c>
      <c r="AU5" s="294" t="s">
        <v>44</v>
      </c>
      <c r="AV5" s="294" t="s">
        <v>45</v>
      </c>
      <c r="AW5" s="295" t="s">
        <v>44</v>
      </c>
      <c r="AX5" s="295" t="s">
        <v>45</v>
      </c>
      <c r="AY5" s="295" t="s">
        <v>44</v>
      </c>
      <c r="AZ5" s="295" t="s">
        <v>45</v>
      </c>
      <c r="BA5" s="295" t="s">
        <v>44</v>
      </c>
      <c r="BB5" s="295" t="s">
        <v>45</v>
      </c>
      <c r="BC5" s="295" t="s">
        <v>44</v>
      </c>
      <c r="BD5" s="295" t="s">
        <v>45</v>
      </c>
      <c r="BE5" s="295" t="s">
        <v>44</v>
      </c>
      <c r="BF5" s="295" t="s">
        <v>45</v>
      </c>
      <c r="BG5" s="295" t="s">
        <v>44</v>
      </c>
      <c r="BH5" s="296" t="s">
        <v>45</v>
      </c>
      <c r="BI5" s="271" t="s">
        <v>44</v>
      </c>
      <c r="BJ5" s="271" t="s">
        <v>45</v>
      </c>
      <c r="BK5" s="271" t="s">
        <v>44</v>
      </c>
      <c r="BL5" s="271" t="s">
        <v>45</v>
      </c>
      <c r="BM5" s="271" t="s">
        <v>44</v>
      </c>
      <c r="BN5" s="271" t="s">
        <v>45</v>
      </c>
      <c r="BO5" s="271" t="s">
        <v>44</v>
      </c>
      <c r="BP5" s="271" t="s">
        <v>45</v>
      </c>
      <c r="BQ5" s="271" t="s">
        <v>44</v>
      </c>
      <c r="BR5" s="271" t="s">
        <v>45</v>
      </c>
      <c r="BS5" s="271" t="s">
        <v>44</v>
      </c>
      <c r="BT5" s="271" t="s">
        <v>45</v>
      </c>
    </row>
    <row r="6" spans="1:72" ht="15.75">
      <c r="A6" s="207" t="s">
        <v>77</v>
      </c>
      <c r="B6" s="207" t="s">
        <v>66</v>
      </c>
      <c r="C6" s="207" t="s">
        <v>610</v>
      </c>
      <c r="D6" s="208"/>
      <c r="E6" s="208" t="s">
        <v>826</v>
      </c>
      <c r="F6" s="208" t="s">
        <v>827</v>
      </c>
      <c r="G6" s="208" t="s">
        <v>898</v>
      </c>
      <c r="H6" s="272">
        <v>46</v>
      </c>
      <c r="I6" s="208" t="s">
        <v>897</v>
      </c>
      <c r="J6" s="208" t="s">
        <v>78</v>
      </c>
      <c r="K6" s="224" t="s">
        <v>78</v>
      </c>
      <c r="L6" s="224" t="s">
        <v>148</v>
      </c>
      <c r="M6" s="224" t="s">
        <v>148</v>
      </c>
      <c r="N6" s="224" t="s">
        <v>596</v>
      </c>
      <c r="O6" s="224" t="s">
        <v>597</v>
      </c>
      <c r="P6" s="225" t="s">
        <v>598</v>
      </c>
      <c r="Q6" s="224" t="s">
        <v>899</v>
      </c>
      <c r="R6" s="224" t="s">
        <v>601</v>
      </c>
      <c r="S6" s="224" t="s">
        <v>907</v>
      </c>
      <c r="T6" s="285">
        <f aca="true" t="shared" si="0" ref="T6:U34">AA6+AC6</f>
        <v>39</v>
      </c>
      <c r="U6" s="285">
        <f t="shared" si="0"/>
        <v>28</v>
      </c>
      <c r="V6" s="286">
        <v>3</v>
      </c>
      <c r="W6" s="286">
        <v>2</v>
      </c>
      <c r="X6" s="169">
        <v>1</v>
      </c>
      <c r="Y6" s="169">
        <v>6</v>
      </c>
      <c r="Z6" s="169">
        <v>1</v>
      </c>
      <c r="AA6" s="287"/>
      <c r="AB6" s="287"/>
      <c r="AC6" s="287">
        <v>39</v>
      </c>
      <c r="AD6" s="287">
        <v>28</v>
      </c>
      <c r="AE6" s="288"/>
      <c r="AF6" s="288"/>
      <c r="AG6" s="288">
        <v>4</v>
      </c>
      <c r="AH6" s="288">
        <v>4</v>
      </c>
      <c r="AI6" s="288">
        <v>3</v>
      </c>
      <c r="AJ6" s="288">
        <v>3</v>
      </c>
      <c r="AK6" s="288">
        <v>2</v>
      </c>
      <c r="AL6" s="288">
        <v>2</v>
      </c>
      <c r="AM6" s="288">
        <v>10</v>
      </c>
      <c r="AN6" s="288">
        <v>7</v>
      </c>
      <c r="AO6" s="288">
        <v>10</v>
      </c>
      <c r="AP6" s="288">
        <v>8</v>
      </c>
      <c r="AQ6" s="288">
        <v>1</v>
      </c>
      <c r="AR6" s="288">
        <v>1</v>
      </c>
      <c r="AS6" s="288">
        <v>7</v>
      </c>
      <c r="AT6" s="288">
        <v>3</v>
      </c>
      <c r="AU6" s="288">
        <v>2</v>
      </c>
      <c r="AV6" s="288">
        <v>0</v>
      </c>
      <c r="AW6" s="289">
        <v>1</v>
      </c>
      <c r="AX6" s="289">
        <v>1</v>
      </c>
      <c r="AY6" s="289">
        <v>5</v>
      </c>
      <c r="AZ6" s="289">
        <v>5</v>
      </c>
      <c r="BA6" s="289">
        <v>6</v>
      </c>
      <c r="BB6" s="289">
        <v>5</v>
      </c>
      <c r="BC6" s="289">
        <v>7</v>
      </c>
      <c r="BD6" s="289">
        <v>5</v>
      </c>
      <c r="BE6" s="289">
        <v>10</v>
      </c>
      <c r="BF6" s="289">
        <v>6</v>
      </c>
      <c r="BG6" s="289">
        <v>10</v>
      </c>
      <c r="BH6" s="289">
        <v>6</v>
      </c>
      <c r="BI6" s="278">
        <f aca="true" t="shared" si="1" ref="BI6:BJ34">SUM(AA6,AC6)</f>
        <v>39</v>
      </c>
      <c r="BJ6" s="256">
        <f t="shared" si="1"/>
        <v>28</v>
      </c>
      <c r="BK6" s="256">
        <f aca="true" t="shared" si="2" ref="BK6:BL34">SUM(AE6,AG6,AI6,AK6,AM6,AO6,AQ6,AS6,AU6)</f>
        <v>39</v>
      </c>
      <c r="BL6" s="256">
        <f t="shared" si="2"/>
        <v>28</v>
      </c>
      <c r="BM6" s="256">
        <f aca="true" t="shared" si="3" ref="BM6:BN34">SUM(AW6,AY6,BA6,BC6,BE6,BG6)</f>
        <v>39</v>
      </c>
      <c r="BN6" s="256">
        <f t="shared" si="3"/>
        <v>28</v>
      </c>
      <c r="BO6" s="257" t="str">
        <f aca="true" t="shared" si="4" ref="BO6:BO33">IF(BI6=T6,"Mire","Gabim")</f>
        <v>Mire</v>
      </c>
      <c r="BP6" s="257" t="str">
        <f aca="true" t="shared" si="5" ref="BP6:BP33">IF(BJ6=U6,"Mire","Gabim")</f>
        <v>Mire</v>
      </c>
      <c r="BQ6" s="257" t="str">
        <f aca="true" t="shared" si="6" ref="BQ6:BQ33">IF(BK6=T6,"Mire","Gabim")</f>
        <v>Mire</v>
      </c>
      <c r="BR6" s="257" t="str">
        <f aca="true" t="shared" si="7" ref="BR6:BR33">IF(BL6=U6,"Mire","Gabim")</f>
        <v>Mire</v>
      </c>
      <c r="BS6" s="257" t="str">
        <f aca="true" t="shared" si="8" ref="BS6:BS33">IF(BM6=T6,"Mire","Gabim")</f>
        <v>Mire</v>
      </c>
      <c r="BT6" s="257" t="str">
        <f aca="true" t="shared" si="9" ref="BT6:BT33">IF(BN6=U6,"Mire","Gabim")</f>
        <v>Mire</v>
      </c>
    </row>
    <row r="7" spans="1:72" ht="15.75">
      <c r="A7" s="209" t="s">
        <v>77</v>
      </c>
      <c r="B7" s="209" t="s">
        <v>68</v>
      </c>
      <c r="C7" s="209"/>
      <c r="D7" s="209"/>
      <c r="E7" s="209" t="s">
        <v>778</v>
      </c>
      <c r="F7" s="209" t="s">
        <v>828</v>
      </c>
      <c r="G7" s="209" t="s">
        <v>758</v>
      </c>
      <c r="H7" s="209">
        <v>57</v>
      </c>
      <c r="I7" s="208" t="s">
        <v>897</v>
      </c>
      <c r="J7" s="208" t="s">
        <v>78</v>
      </c>
      <c r="K7" s="208" t="s">
        <v>78</v>
      </c>
      <c r="L7" s="209" t="s">
        <v>148</v>
      </c>
      <c r="M7" s="208" t="s">
        <v>148</v>
      </c>
      <c r="N7" s="208" t="s">
        <v>596</v>
      </c>
      <c r="O7" s="208" t="s">
        <v>597</v>
      </c>
      <c r="P7" s="209" t="s">
        <v>598</v>
      </c>
      <c r="Q7" s="209" t="s">
        <v>899</v>
      </c>
      <c r="R7" s="209" t="s">
        <v>601</v>
      </c>
      <c r="S7" s="209" t="s">
        <v>907</v>
      </c>
      <c r="T7" s="273">
        <f t="shared" si="0"/>
        <v>42</v>
      </c>
      <c r="U7" s="273">
        <f t="shared" si="0"/>
        <v>31</v>
      </c>
      <c r="V7" s="274">
        <v>3</v>
      </c>
      <c r="W7" s="274">
        <v>1</v>
      </c>
      <c r="X7" s="99">
        <v>1</v>
      </c>
      <c r="Y7" s="99">
        <v>6</v>
      </c>
      <c r="Z7" s="99">
        <v>1</v>
      </c>
      <c r="AA7" s="275"/>
      <c r="AB7" s="275"/>
      <c r="AC7" s="275">
        <v>42</v>
      </c>
      <c r="AD7" s="275">
        <v>31</v>
      </c>
      <c r="AE7" s="276">
        <v>1</v>
      </c>
      <c r="AF7" s="276">
        <v>1</v>
      </c>
      <c r="AG7" s="276">
        <v>6</v>
      </c>
      <c r="AH7" s="276">
        <v>5</v>
      </c>
      <c r="AI7" s="276">
        <v>8</v>
      </c>
      <c r="AJ7" s="276">
        <v>6</v>
      </c>
      <c r="AK7" s="276">
        <v>7</v>
      </c>
      <c r="AL7" s="276">
        <v>7</v>
      </c>
      <c r="AM7" s="276">
        <v>5</v>
      </c>
      <c r="AN7" s="276">
        <v>4</v>
      </c>
      <c r="AO7" s="276">
        <v>8</v>
      </c>
      <c r="AP7" s="276">
        <v>5</v>
      </c>
      <c r="AQ7" s="276">
        <v>3</v>
      </c>
      <c r="AR7" s="276">
        <v>2</v>
      </c>
      <c r="AS7" s="276">
        <v>4</v>
      </c>
      <c r="AT7" s="276">
        <v>1</v>
      </c>
      <c r="AU7" s="276"/>
      <c r="AV7" s="276"/>
      <c r="AW7" s="277">
        <v>1</v>
      </c>
      <c r="AX7" s="277">
        <v>1</v>
      </c>
      <c r="AY7" s="277">
        <v>11</v>
      </c>
      <c r="AZ7" s="277">
        <v>9</v>
      </c>
      <c r="BA7" s="277">
        <v>10</v>
      </c>
      <c r="BB7" s="277">
        <v>8</v>
      </c>
      <c r="BC7" s="277">
        <v>13</v>
      </c>
      <c r="BD7" s="277">
        <v>9</v>
      </c>
      <c r="BE7" s="277">
        <v>3</v>
      </c>
      <c r="BF7" s="277">
        <v>2</v>
      </c>
      <c r="BG7" s="277">
        <v>4</v>
      </c>
      <c r="BH7" s="277">
        <v>2</v>
      </c>
      <c r="BI7" s="278">
        <f t="shared" si="1"/>
        <v>42</v>
      </c>
      <c r="BJ7" s="256">
        <f t="shared" si="1"/>
        <v>31</v>
      </c>
      <c r="BK7" s="256">
        <f t="shared" si="2"/>
        <v>42</v>
      </c>
      <c r="BL7" s="256">
        <f t="shared" si="2"/>
        <v>31</v>
      </c>
      <c r="BM7" s="256">
        <f t="shared" si="3"/>
        <v>42</v>
      </c>
      <c r="BN7" s="256">
        <f t="shared" si="3"/>
        <v>31</v>
      </c>
      <c r="BO7" s="257" t="str">
        <f t="shared" si="4"/>
        <v>Mire</v>
      </c>
      <c r="BP7" s="257" t="str">
        <f t="shared" si="5"/>
        <v>Mire</v>
      </c>
      <c r="BQ7" s="257" t="str">
        <f t="shared" si="6"/>
        <v>Mire</v>
      </c>
      <c r="BR7" s="257" t="str">
        <f t="shared" si="7"/>
        <v>Mire</v>
      </c>
      <c r="BS7" s="257" t="str">
        <f t="shared" si="8"/>
        <v>Mire</v>
      </c>
      <c r="BT7" s="257" t="str">
        <f t="shared" si="9"/>
        <v>Mire</v>
      </c>
    </row>
    <row r="8" spans="1:72" ht="15.75">
      <c r="A8" s="209" t="s">
        <v>77</v>
      </c>
      <c r="B8" s="209" t="s">
        <v>69</v>
      </c>
      <c r="C8" s="209"/>
      <c r="D8" s="209"/>
      <c r="E8" s="209" t="s">
        <v>829</v>
      </c>
      <c r="F8" s="209" t="s">
        <v>860</v>
      </c>
      <c r="G8" s="209" t="s">
        <v>758</v>
      </c>
      <c r="H8" s="209">
        <v>38</v>
      </c>
      <c r="I8" s="208" t="s">
        <v>897</v>
      </c>
      <c r="J8" s="208" t="s">
        <v>78</v>
      </c>
      <c r="K8" s="208" t="s">
        <v>78</v>
      </c>
      <c r="L8" s="208" t="s">
        <v>148</v>
      </c>
      <c r="M8" s="208" t="s">
        <v>148</v>
      </c>
      <c r="N8" s="208" t="s">
        <v>596</v>
      </c>
      <c r="O8" s="208" t="s">
        <v>597</v>
      </c>
      <c r="P8" s="209" t="s">
        <v>598</v>
      </c>
      <c r="Q8" s="209" t="s">
        <v>899</v>
      </c>
      <c r="R8" s="209" t="s">
        <v>601</v>
      </c>
      <c r="S8" s="209" t="s">
        <v>907</v>
      </c>
      <c r="T8" s="273">
        <f t="shared" si="0"/>
        <v>28</v>
      </c>
      <c r="U8" s="273">
        <f t="shared" si="0"/>
        <v>23</v>
      </c>
      <c r="V8" s="274">
        <v>2</v>
      </c>
      <c r="W8" s="274">
        <v>1</v>
      </c>
      <c r="X8" s="99">
        <v>1</v>
      </c>
      <c r="Y8" s="99">
        <v>6</v>
      </c>
      <c r="Z8" s="99">
        <v>1</v>
      </c>
      <c r="AA8" s="275"/>
      <c r="AB8" s="275"/>
      <c r="AC8" s="275">
        <v>28</v>
      </c>
      <c r="AD8" s="275">
        <v>23</v>
      </c>
      <c r="AE8" s="276"/>
      <c r="AF8" s="276"/>
      <c r="AG8" s="276">
        <v>4</v>
      </c>
      <c r="AH8" s="276">
        <v>3</v>
      </c>
      <c r="AI8" s="276"/>
      <c r="AJ8" s="276"/>
      <c r="AK8" s="276">
        <v>6</v>
      </c>
      <c r="AL8" s="276">
        <v>5</v>
      </c>
      <c r="AM8" s="276">
        <v>6</v>
      </c>
      <c r="AN8" s="276">
        <v>5</v>
      </c>
      <c r="AO8" s="276">
        <v>4</v>
      </c>
      <c r="AP8" s="276">
        <v>4</v>
      </c>
      <c r="AQ8" s="276">
        <v>3</v>
      </c>
      <c r="AR8" s="276">
        <v>3</v>
      </c>
      <c r="AS8" s="276">
        <v>4</v>
      </c>
      <c r="AT8" s="276">
        <v>3</v>
      </c>
      <c r="AU8" s="276">
        <v>1</v>
      </c>
      <c r="AV8" s="276">
        <v>0</v>
      </c>
      <c r="AW8" s="277">
        <v>3</v>
      </c>
      <c r="AX8" s="277">
        <v>2</v>
      </c>
      <c r="AY8" s="277">
        <v>2</v>
      </c>
      <c r="AZ8" s="277">
        <v>1</v>
      </c>
      <c r="BA8" s="277">
        <v>10</v>
      </c>
      <c r="BB8" s="277">
        <v>9</v>
      </c>
      <c r="BC8" s="277">
        <v>5</v>
      </c>
      <c r="BD8" s="277">
        <v>5</v>
      </c>
      <c r="BE8" s="277">
        <v>3</v>
      </c>
      <c r="BF8" s="277">
        <v>3</v>
      </c>
      <c r="BG8" s="277">
        <v>5</v>
      </c>
      <c r="BH8" s="277">
        <v>3</v>
      </c>
      <c r="BI8" s="278">
        <f t="shared" si="1"/>
        <v>28</v>
      </c>
      <c r="BJ8" s="256">
        <f t="shared" si="1"/>
        <v>23</v>
      </c>
      <c r="BK8" s="256">
        <f t="shared" si="2"/>
        <v>28</v>
      </c>
      <c r="BL8" s="256">
        <f t="shared" si="2"/>
        <v>23</v>
      </c>
      <c r="BM8" s="256">
        <f t="shared" si="3"/>
        <v>28</v>
      </c>
      <c r="BN8" s="256">
        <f t="shared" si="3"/>
        <v>23</v>
      </c>
      <c r="BO8" s="257" t="str">
        <f t="shared" si="4"/>
        <v>Mire</v>
      </c>
      <c r="BP8" s="257" t="str">
        <f t="shared" si="5"/>
        <v>Mire</v>
      </c>
      <c r="BQ8" s="257" t="str">
        <f t="shared" si="6"/>
        <v>Mire</v>
      </c>
      <c r="BR8" s="257" t="str">
        <f t="shared" si="7"/>
        <v>Mire</v>
      </c>
      <c r="BS8" s="257" t="str">
        <f t="shared" si="8"/>
        <v>Mire</v>
      </c>
      <c r="BT8" s="257" t="str">
        <f t="shared" si="9"/>
        <v>Mire</v>
      </c>
    </row>
    <row r="9" spans="1:72" ht="15.75">
      <c r="A9" s="209" t="s">
        <v>77</v>
      </c>
      <c r="B9" s="209" t="s">
        <v>71</v>
      </c>
      <c r="C9" s="209"/>
      <c r="D9" s="209"/>
      <c r="E9" s="209" t="s">
        <v>830</v>
      </c>
      <c r="F9" s="209" t="s">
        <v>831</v>
      </c>
      <c r="G9" s="209" t="s">
        <v>758</v>
      </c>
      <c r="H9" s="209">
        <v>44</v>
      </c>
      <c r="I9" s="208" t="s">
        <v>897</v>
      </c>
      <c r="J9" s="208" t="s">
        <v>78</v>
      </c>
      <c r="K9" s="208" t="s">
        <v>78</v>
      </c>
      <c r="L9" s="209" t="s">
        <v>148</v>
      </c>
      <c r="M9" s="208" t="s">
        <v>148</v>
      </c>
      <c r="N9" s="208" t="s">
        <v>596</v>
      </c>
      <c r="O9" s="208" t="s">
        <v>597</v>
      </c>
      <c r="P9" s="209" t="s">
        <v>598</v>
      </c>
      <c r="Q9" s="209" t="s">
        <v>899</v>
      </c>
      <c r="R9" s="209" t="s">
        <v>601</v>
      </c>
      <c r="S9" s="209" t="s">
        <v>907</v>
      </c>
      <c r="T9" s="273">
        <f t="shared" si="0"/>
        <v>25</v>
      </c>
      <c r="U9" s="273">
        <f t="shared" si="0"/>
        <v>19</v>
      </c>
      <c r="V9" s="274">
        <v>2</v>
      </c>
      <c r="W9" s="274">
        <v>1</v>
      </c>
      <c r="X9" s="99"/>
      <c r="Y9" s="99">
        <v>6</v>
      </c>
      <c r="Z9" s="99"/>
      <c r="AA9" s="275"/>
      <c r="AB9" s="275"/>
      <c r="AC9" s="275">
        <v>25</v>
      </c>
      <c r="AD9" s="275">
        <v>19</v>
      </c>
      <c r="AE9" s="276">
        <v>1</v>
      </c>
      <c r="AF9" s="276">
        <v>1</v>
      </c>
      <c r="AG9" s="276">
        <v>1</v>
      </c>
      <c r="AH9" s="276">
        <v>1</v>
      </c>
      <c r="AI9" s="276">
        <v>1</v>
      </c>
      <c r="AJ9" s="276">
        <v>0</v>
      </c>
      <c r="AK9" s="276">
        <v>5</v>
      </c>
      <c r="AL9" s="276">
        <v>5</v>
      </c>
      <c r="AM9" s="276">
        <v>5</v>
      </c>
      <c r="AN9" s="276">
        <v>3</v>
      </c>
      <c r="AO9" s="276"/>
      <c r="AP9" s="276"/>
      <c r="AQ9" s="276">
        <v>5</v>
      </c>
      <c r="AR9" s="276">
        <v>3</v>
      </c>
      <c r="AS9" s="276">
        <v>6</v>
      </c>
      <c r="AT9" s="276">
        <v>6</v>
      </c>
      <c r="AU9" s="276">
        <v>1</v>
      </c>
      <c r="AV9" s="276">
        <v>0</v>
      </c>
      <c r="AW9" s="277">
        <v>1</v>
      </c>
      <c r="AX9" s="277">
        <v>1</v>
      </c>
      <c r="AY9" s="277">
        <v>3</v>
      </c>
      <c r="AZ9" s="277">
        <v>1</v>
      </c>
      <c r="BA9" s="277">
        <v>5</v>
      </c>
      <c r="BB9" s="277">
        <v>5</v>
      </c>
      <c r="BC9" s="277">
        <v>6</v>
      </c>
      <c r="BD9" s="277">
        <v>3</v>
      </c>
      <c r="BE9" s="277">
        <v>3</v>
      </c>
      <c r="BF9" s="277">
        <v>3</v>
      </c>
      <c r="BG9" s="277">
        <v>7</v>
      </c>
      <c r="BH9" s="277">
        <v>6</v>
      </c>
      <c r="BI9" s="278">
        <f t="shared" si="1"/>
        <v>25</v>
      </c>
      <c r="BJ9" s="256">
        <f t="shared" si="1"/>
        <v>19</v>
      </c>
      <c r="BK9" s="256">
        <f t="shared" si="2"/>
        <v>25</v>
      </c>
      <c r="BL9" s="256">
        <f t="shared" si="2"/>
        <v>19</v>
      </c>
      <c r="BM9" s="256">
        <f t="shared" si="3"/>
        <v>25</v>
      </c>
      <c r="BN9" s="256">
        <f t="shared" si="3"/>
        <v>19</v>
      </c>
      <c r="BO9" s="257" t="str">
        <f t="shared" si="4"/>
        <v>Mire</v>
      </c>
      <c r="BP9" s="257" t="str">
        <f t="shared" si="5"/>
        <v>Mire</v>
      </c>
      <c r="BQ9" s="257" t="str">
        <f t="shared" si="6"/>
        <v>Mire</v>
      </c>
      <c r="BR9" s="257" t="str">
        <f t="shared" si="7"/>
        <v>Mire</v>
      </c>
      <c r="BS9" s="257" t="str">
        <f t="shared" si="8"/>
        <v>Mire</v>
      </c>
      <c r="BT9" s="257" t="str">
        <f t="shared" si="9"/>
        <v>Mire</v>
      </c>
    </row>
    <row r="10" spans="1:72" ht="15.75">
      <c r="A10" s="209" t="s">
        <v>77</v>
      </c>
      <c r="B10" s="209" t="s">
        <v>72</v>
      </c>
      <c r="C10" s="209"/>
      <c r="D10" s="209"/>
      <c r="E10" s="209" t="s">
        <v>830</v>
      </c>
      <c r="F10" s="209" t="s">
        <v>831</v>
      </c>
      <c r="G10" s="209" t="s">
        <v>758</v>
      </c>
      <c r="H10" s="209">
        <v>44</v>
      </c>
      <c r="I10" s="208" t="s">
        <v>897</v>
      </c>
      <c r="J10" s="208" t="s">
        <v>78</v>
      </c>
      <c r="K10" s="208" t="s">
        <v>78</v>
      </c>
      <c r="L10" s="208" t="s">
        <v>148</v>
      </c>
      <c r="M10" s="208" t="s">
        <v>148</v>
      </c>
      <c r="N10" s="208" t="s">
        <v>596</v>
      </c>
      <c r="O10" s="208" t="s">
        <v>597</v>
      </c>
      <c r="P10" s="209" t="s">
        <v>598</v>
      </c>
      <c r="Q10" s="209" t="s">
        <v>900</v>
      </c>
      <c r="R10" s="209" t="s">
        <v>901</v>
      </c>
      <c r="S10" s="209" t="s">
        <v>907</v>
      </c>
      <c r="T10" s="273">
        <f t="shared" si="0"/>
        <v>0</v>
      </c>
      <c r="U10" s="273">
        <f t="shared" si="0"/>
        <v>0</v>
      </c>
      <c r="V10" s="279"/>
      <c r="W10" s="279"/>
      <c r="X10" s="99"/>
      <c r="Y10" s="99"/>
      <c r="Z10" s="99"/>
      <c r="AA10" s="284"/>
      <c r="AB10" s="284"/>
      <c r="AC10" s="284"/>
      <c r="AD10" s="284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78">
        <f t="shared" si="1"/>
        <v>0</v>
      </c>
      <c r="BJ10" s="256">
        <f t="shared" si="1"/>
        <v>0</v>
      </c>
      <c r="BK10" s="256">
        <f t="shared" si="2"/>
        <v>0</v>
      </c>
      <c r="BL10" s="256">
        <f t="shared" si="2"/>
        <v>0</v>
      </c>
      <c r="BM10" s="256">
        <f t="shared" si="3"/>
        <v>0</v>
      </c>
      <c r="BN10" s="256">
        <f t="shared" si="3"/>
        <v>0</v>
      </c>
      <c r="BO10" s="257" t="str">
        <f t="shared" si="4"/>
        <v>Mire</v>
      </c>
      <c r="BP10" s="257" t="str">
        <f t="shared" si="5"/>
        <v>Mire</v>
      </c>
      <c r="BQ10" s="257" t="str">
        <f t="shared" si="6"/>
        <v>Mire</v>
      </c>
      <c r="BR10" s="257" t="str">
        <f t="shared" si="7"/>
        <v>Mire</v>
      </c>
      <c r="BS10" s="257" t="str">
        <f t="shared" si="8"/>
        <v>Mire</v>
      </c>
      <c r="BT10" s="257" t="str">
        <f t="shared" si="9"/>
        <v>Mire</v>
      </c>
    </row>
    <row r="11" spans="1:72" ht="15.75">
      <c r="A11" s="209" t="s">
        <v>77</v>
      </c>
      <c r="B11" s="209" t="s">
        <v>73</v>
      </c>
      <c r="C11" s="209"/>
      <c r="D11" s="209"/>
      <c r="E11" s="209" t="s">
        <v>830</v>
      </c>
      <c r="F11" s="209" t="s">
        <v>831</v>
      </c>
      <c r="G11" s="209" t="s">
        <v>758</v>
      </c>
      <c r="H11" s="209">
        <v>44</v>
      </c>
      <c r="I11" s="208" t="s">
        <v>897</v>
      </c>
      <c r="J11" s="208" t="s">
        <v>78</v>
      </c>
      <c r="K11" s="208" t="s">
        <v>78</v>
      </c>
      <c r="L11" s="209" t="s">
        <v>148</v>
      </c>
      <c r="M11" s="208" t="s">
        <v>148</v>
      </c>
      <c r="N11" s="208" t="s">
        <v>596</v>
      </c>
      <c r="O11" s="208" t="s">
        <v>597</v>
      </c>
      <c r="P11" s="209" t="s">
        <v>598</v>
      </c>
      <c r="Q11" s="209" t="s">
        <v>903</v>
      </c>
      <c r="R11" s="209" t="s">
        <v>904</v>
      </c>
      <c r="S11" s="209" t="s">
        <v>907</v>
      </c>
      <c r="T11" s="273">
        <f t="shared" si="0"/>
        <v>8</v>
      </c>
      <c r="U11" s="273">
        <f t="shared" si="0"/>
        <v>3</v>
      </c>
      <c r="V11" s="279">
        <v>1</v>
      </c>
      <c r="W11" s="279">
        <v>1</v>
      </c>
      <c r="X11" s="99"/>
      <c r="Y11" s="99">
        <v>2</v>
      </c>
      <c r="Z11" s="99"/>
      <c r="AA11" s="284"/>
      <c r="AB11" s="284"/>
      <c r="AC11" s="284">
        <v>8</v>
      </c>
      <c r="AD11" s="284">
        <v>3</v>
      </c>
      <c r="AE11" s="282"/>
      <c r="AF11" s="282"/>
      <c r="AG11" s="282"/>
      <c r="AH11" s="282"/>
      <c r="AI11" s="282"/>
      <c r="AJ11" s="282"/>
      <c r="AK11" s="282"/>
      <c r="AL11" s="282"/>
      <c r="AM11" s="282">
        <v>2</v>
      </c>
      <c r="AN11" s="282">
        <v>1</v>
      </c>
      <c r="AO11" s="282">
        <v>3</v>
      </c>
      <c r="AP11" s="282">
        <v>2</v>
      </c>
      <c r="AQ11" s="282"/>
      <c r="AR11" s="282"/>
      <c r="AS11" s="282">
        <v>1</v>
      </c>
      <c r="AT11" s="282">
        <v>0</v>
      </c>
      <c r="AU11" s="282">
        <v>2</v>
      </c>
      <c r="AV11" s="282">
        <v>0</v>
      </c>
      <c r="AW11" s="283"/>
      <c r="AX11" s="283"/>
      <c r="AY11" s="283"/>
      <c r="AZ11" s="283"/>
      <c r="BA11" s="283"/>
      <c r="BB11" s="283"/>
      <c r="BC11" s="283">
        <v>5</v>
      </c>
      <c r="BD11" s="283">
        <v>3</v>
      </c>
      <c r="BE11" s="283"/>
      <c r="BF11" s="283"/>
      <c r="BG11" s="283">
        <v>3</v>
      </c>
      <c r="BH11" s="283">
        <v>0</v>
      </c>
      <c r="BI11" s="278">
        <f t="shared" si="1"/>
        <v>8</v>
      </c>
      <c r="BJ11" s="256">
        <f t="shared" si="1"/>
        <v>3</v>
      </c>
      <c r="BK11" s="256">
        <f t="shared" si="2"/>
        <v>8</v>
      </c>
      <c r="BL11" s="256">
        <f t="shared" si="2"/>
        <v>3</v>
      </c>
      <c r="BM11" s="256">
        <f t="shared" si="3"/>
        <v>8</v>
      </c>
      <c r="BN11" s="256">
        <f t="shared" si="3"/>
        <v>3</v>
      </c>
      <c r="BO11" s="257" t="str">
        <f t="shared" si="4"/>
        <v>Mire</v>
      </c>
      <c r="BP11" s="257" t="str">
        <f t="shared" si="5"/>
        <v>Mire</v>
      </c>
      <c r="BQ11" s="257" t="str">
        <f t="shared" si="6"/>
        <v>Mire</v>
      </c>
      <c r="BR11" s="257" t="str">
        <f t="shared" si="7"/>
        <v>Mire</v>
      </c>
      <c r="BS11" s="257" t="str">
        <f t="shared" si="8"/>
        <v>Mire</v>
      </c>
      <c r="BT11" s="257" t="str">
        <f t="shared" si="9"/>
        <v>Mire</v>
      </c>
    </row>
    <row r="12" spans="1:72" ht="15.75">
      <c r="A12" s="209" t="s">
        <v>77</v>
      </c>
      <c r="B12" s="209" t="s">
        <v>74</v>
      </c>
      <c r="C12" s="209"/>
      <c r="D12" s="209"/>
      <c r="E12" s="209" t="s">
        <v>832</v>
      </c>
      <c r="F12" s="209" t="s">
        <v>833</v>
      </c>
      <c r="G12" s="209" t="s">
        <v>758</v>
      </c>
      <c r="H12" s="209">
        <v>62</v>
      </c>
      <c r="I12" s="208" t="s">
        <v>897</v>
      </c>
      <c r="J12" s="208" t="s">
        <v>78</v>
      </c>
      <c r="K12" s="208" t="s">
        <v>78</v>
      </c>
      <c r="L12" s="208" t="s">
        <v>148</v>
      </c>
      <c r="M12" s="208" t="s">
        <v>148</v>
      </c>
      <c r="N12" s="208" t="s">
        <v>596</v>
      </c>
      <c r="O12" s="208" t="s">
        <v>597</v>
      </c>
      <c r="P12" s="209" t="s">
        <v>598</v>
      </c>
      <c r="Q12" s="209" t="s">
        <v>900</v>
      </c>
      <c r="R12" s="209" t="s">
        <v>901</v>
      </c>
      <c r="S12" s="209" t="s">
        <v>907</v>
      </c>
      <c r="T12" s="273">
        <f t="shared" si="0"/>
        <v>32</v>
      </c>
      <c r="U12" s="273">
        <f t="shared" si="0"/>
        <v>14</v>
      </c>
      <c r="V12" s="279">
        <v>3</v>
      </c>
      <c r="W12" s="279">
        <v>0</v>
      </c>
      <c r="X12" s="99"/>
      <c r="Y12" s="99">
        <v>6</v>
      </c>
      <c r="Z12" s="99"/>
      <c r="AA12" s="284">
        <v>3</v>
      </c>
      <c r="AB12" s="284">
        <v>1</v>
      </c>
      <c r="AC12" s="284">
        <v>29</v>
      </c>
      <c r="AD12" s="284">
        <v>13</v>
      </c>
      <c r="AE12" s="282"/>
      <c r="AF12" s="282"/>
      <c r="AG12" s="282"/>
      <c r="AH12" s="282"/>
      <c r="AI12" s="282">
        <v>1</v>
      </c>
      <c r="AJ12" s="282">
        <v>1</v>
      </c>
      <c r="AK12" s="282">
        <v>4</v>
      </c>
      <c r="AL12" s="282">
        <v>3</v>
      </c>
      <c r="AM12" s="282">
        <v>10</v>
      </c>
      <c r="AN12" s="282">
        <v>2</v>
      </c>
      <c r="AO12" s="282">
        <v>4</v>
      </c>
      <c r="AP12" s="282">
        <v>3</v>
      </c>
      <c r="AQ12" s="282">
        <v>4</v>
      </c>
      <c r="AR12" s="282">
        <v>3</v>
      </c>
      <c r="AS12" s="282">
        <v>4</v>
      </c>
      <c r="AT12" s="282">
        <v>2</v>
      </c>
      <c r="AU12" s="282">
        <v>5</v>
      </c>
      <c r="AV12" s="282">
        <v>0</v>
      </c>
      <c r="AW12" s="283">
        <v>1</v>
      </c>
      <c r="AX12" s="283">
        <v>0</v>
      </c>
      <c r="AY12" s="283">
        <v>1</v>
      </c>
      <c r="AZ12" s="283">
        <v>1</v>
      </c>
      <c r="BA12" s="283">
        <v>2</v>
      </c>
      <c r="BB12" s="283">
        <v>1</v>
      </c>
      <c r="BC12" s="283">
        <v>6</v>
      </c>
      <c r="BD12" s="283">
        <v>2</v>
      </c>
      <c r="BE12" s="283">
        <v>10</v>
      </c>
      <c r="BF12" s="283">
        <v>7</v>
      </c>
      <c r="BG12" s="283">
        <v>12</v>
      </c>
      <c r="BH12" s="283">
        <v>3</v>
      </c>
      <c r="BI12" s="278">
        <f t="shared" si="1"/>
        <v>32</v>
      </c>
      <c r="BJ12" s="256">
        <f t="shared" si="1"/>
        <v>14</v>
      </c>
      <c r="BK12" s="256">
        <f t="shared" si="2"/>
        <v>32</v>
      </c>
      <c r="BL12" s="256">
        <f t="shared" si="2"/>
        <v>14</v>
      </c>
      <c r="BM12" s="256">
        <f t="shared" si="3"/>
        <v>32</v>
      </c>
      <c r="BN12" s="256">
        <f t="shared" si="3"/>
        <v>14</v>
      </c>
      <c r="BO12" s="257" t="str">
        <f t="shared" si="4"/>
        <v>Mire</v>
      </c>
      <c r="BP12" s="257" t="str">
        <f t="shared" si="5"/>
        <v>Mire</v>
      </c>
      <c r="BQ12" s="257" t="str">
        <f t="shared" si="6"/>
        <v>Mire</v>
      </c>
      <c r="BR12" s="257" t="str">
        <f t="shared" si="7"/>
        <v>Mire</v>
      </c>
      <c r="BS12" s="257" t="str">
        <f t="shared" si="8"/>
        <v>Mire</v>
      </c>
      <c r="BT12" s="257" t="str">
        <f t="shared" si="9"/>
        <v>Mire</v>
      </c>
    </row>
    <row r="13" spans="1:72" ht="15.75">
      <c r="A13" s="209" t="s">
        <v>77</v>
      </c>
      <c r="B13" s="209" t="s">
        <v>75</v>
      </c>
      <c r="C13" s="209"/>
      <c r="D13" s="209"/>
      <c r="E13" s="209" t="s">
        <v>832</v>
      </c>
      <c r="F13" s="209" t="s">
        <v>833</v>
      </c>
      <c r="G13" s="209" t="s">
        <v>758</v>
      </c>
      <c r="H13" s="209">
        <v>62</v>
      </c>
      <c r="I13" s="208" t="s">
        <v>897</v>
      </c>
      <c r="J13" s="208" t="s">
        <v>78</v>
      </c>
      <c r="K13" s="208" t="s">
        <v>78</v>
      </c>
      <c r="L13" s="209" t="s">
        <v>148</v>
      </c>
      <c r="M13" s="208" t="s">
        <v>148</v>
      </c>
      <c r="N13" s="208" t="s">
        <v>596</v>
      </c>
      <c r="O13" s="208" t="s">
        <v>597</v>
      </c>
      <c r="P13" s="209" t="s">
        <v>598</v>
      </c>
      <c r="Q13" s="209" t="s">
        <v>900</v>
      </c>
      <c r="R13" s="209" t="s">
        <v>922</v>
      </c>
      <c r="S13" s="209" t="s">
        <v>907</v>
      </c>
      <c r="T13" s="273">
        <f t="shared" si="0"/>
        <v>0</v>
      </c>
      <c r="U13" s="273">
        <f t="shared" si="0"/>
        <v>0</v>
      </c>
      <c r="V13" s="279"/>
      <c r="W13" s="279"/>
      <c r="X13" s="99"/>
      <c r="Y13" s="99"/>
      <c r="Z13" s="99"/>
      <c r="AA13" s="284"/>
      <c r="AB13" s="284"/>
      <c r="AC13" s="284"/>
      <c r="AD13" s="284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78">
        <f t="shared" si="1"/>
        <v>0</v>
      </c>
      <c r="BJ13" s="256">
        <f t="shared" si="1"/>
        <v>0</v>
      </c>
      <c r="BK13" s="256">
        <f t="shared" si="2"/>
        <v>0</v>
      </c>
      <c r="BL13" s="256">
        <f t="shared" si="2"/>
        <v>0</v>
      </c>
      <c r="BM13" s="256">
        <f t="shared" si="3"/>
        <v>0</v>
      </c>
      <c r="BN13" s="256">
        <f t="shared" si="3"/>
        <v>0</v>
      </c>
      <c r="BO13" s="257" t="str">
        <f t="shared" si="4"/>
        <v>Mire</v>
      </c>
      <c r="BP13" s="257" t="str">
        <f t="shared" si="5"/>
        <v>Mire</v>
      </c>
      <c r="BQ13" s="257" t="str">
        <f t="shared" si="6"/>
        <v>Mire</v>
      </c>
      <c r="BR13" s="257" t="str">
        <f t="shared" si="7"/>
        <v>Mire</v>
      </c>
      <c r="BS13" s="257" t="str">
        <f t="shared" si="8"/>
        <v>Mire</v>
      </c>
      <c r="BT13" s="257" t="str">
        <f t="shared" si="9"/>
        <v>Mire</v>
      </c>
    </row>
    <row r="14" spans="1:72" ht="15.75">
      <c r="A14" s="209" t="s">
        <v>77</v>
      </c>
      <c r="B14" s="209" t="s">
        <v>76</v>
      </c>
      <c r="C14" s="209"/>
      <c r="D14" s="209"/>
      <c r="E14" s="209" t="s">
        <v>834</v>
      </c>
      <c r="F14" s="209" t="s">
        <v>835</v>
      </c>
      <c r="G14" s="209" t="s">
        <v>898</v>
      </c>
      <c r="H14" s="209">
        <v>54</v>
      </c>
      <c r="I14" s="208" t="s">
        <v>897</v>
      </c>
      <c r="J14" s="208" t="s">
        <v>78</v>
      </c>
      <c r="K14" s="208" t="s">
        <v>78</v>
      </c>
      <c r="L14" s="208" t="s">
        <v>148</v>
      </c>
      <c r="M14" s="208" t="s">
        <v>148</v>
      </c>
      <c r="N14" s="208" t="s">
        <v>596</v>
      </c>
      <c r="O14" s="208" t="s">
        <v>597</v>
      </c>
      <c r="P14" s="209" t="s">
        <v>598</v>
      </c>
      <c r="Q14" s="209" t="s">
        <v>900</v>
      </c>
      <c r="R14" s="209" t="s">
        <v>901</v>
      </c>
      <c r="S14" s="209" t="s">
        <v>907</v>
      </c>
      <c r="T14" s="273">
        <f t="shared" si="0"/>
        <v>25</v>
      </c>
      <c r="U14" s="273">
        <f t="shared" si="0"/>
        <v>14</v>
      </c>
      <c r="V14" s="279">
        <v>3</v>
      </c>
      <c r="W14" s="279">
        <v>1</v>
      </c>
      <c r="X14" s="99">
        <v>1</v>
      </c>
      <c r="Y14" s="99">
        <v>8</v>
      </c>
      <c r="Z14" s="99"/>
      <c r="AA14" s="284">
        <v>2</v>
      </c>
      <c r="AB14" s="284">
        <v>0</v>
      </c>
      <c r="AC14" s="284">
        <v>23</v>
      </c>
      <c r="AD14" s="284">
        <v>14</v>
      </c>
      <c r="AE14" s="282">
        <v>1</v>
      </c>
      <c r="AF14" s="282">
        <v>1</v>
      </c>
      <c r="AG14" s="282">
        <v>1</v>
      </c>
      <c r="AH14" s="282">
        <v>1</v>
      </c>
      <c r="AI14" s="282">
        <v>2</v>
      </c>
      <c r="AJ14" s="282">
        <v>2</v>
      </c>
      <c r="AK14" s="282">
        <v>3</v>
      </c>
      <c r="AL14" s="282">
        <v>3</v>
      </c>
      <c r="AM14" s="282">
        <v>2</v>
      </c>
      <c r="AN14" s="282">
        <v>2</v>
      </c>
      <c r="AO14" s="282">
        <v>3</v>
      </c>
      <c r="AP14" s="282">
        <v>2</v>
      </c>
      <c r="AQ14" s="282">
        <v>3</v>
      </c>
      <c r="AR14" s="282">
        <v>2</v>
      </c>
      <c r="AS14" s="282">
        <v>7</v>
      </c>
      <c r="AT14" s="282">
        <v>1</v>
      </c>
      <c r="AU14" s="282">
        <v>3</v>
      </c>
      <c r="AV14" s="282">
        <v>0</v>
      </c>
      <c r="AW14" s="283">
        <v>4</v>
      </c>
      <c r="AX14" s="283">
        <v>2</v>
      </c>
      <c r="AY14" s="283">
        <v>6</v>
      </c>
      <c r="AZ14" s="283">
        <v>5</v>
      </c>
      <c r="BA14" s="283">
        <v>2</v>
      </c>
      <c r="BB14" s="283">
        <v>2</v>
      </c>
      <c r="BC14" s="283">
        <v>2</v>
      </c>
      <c r="BD14" s="283">
        <v>1</v>
      </c>
      <c r="BE14" s="283">
        <v>4</v>
      </c>
      <c r="BF14" s="283">
        <v>3</v>
      </c>
      <c r="BG14" s="283">
        <v>7</v>
      </c>
      <c r="BH14" s="283">
        <v>1</v>
      </c>
      <c r="BI14" s="278">
        <f t="shared" si="1"/>
        <v>25</v>
      </c>
      <c r="BJ14" s="256">
        <f t="shared" si="1"/>
        <v>14</v>
      </c>
      <c r="BK14" s="256">
        <f t="shared" si="2"/>
        <v>25</v>
      </c>
      <c r="BL14" s="256">
        <f t="shared" si="2"/>
        <v>14</v>
      </c>
      <c r="BM14" s="256">
        <f t="shared" si="3"/>
        <v>25</v>
      </c>
      <c r="BN14" s="256">
        <f t="shared" si="3"/>
        <v>14</v>
      </c>
      <c r="BO14" s="257" t="str">
        <f t="shared" si="4"/>
        <v>Mire</v>
      </c>
      <c r="BP14" s="257" t="str">
        <f t="shared" si="5"/>
        <v>Mire</v>
      </c>
      <c r="BQ14" s="257" t="str">
        <f t="shared" si="6"/>
        <v>Mire</v>
      </c>
      <c r="BR14" s="257" t="str">
        <f t="shared" si="7"/>
        <v>Mire</v>
      </c>
      <c r="BS14" s="257" t="str">
        <f t="shared" si="8"/>
        <v>Mire</v>
      </c>
      <c r="BT14" s="257" t="str">
        <f t="shared" si="9"/>
        <v>Mire</v>
      </c>
    </row>
    <row r="15" spans="1:72" ht="15.75">
      <c r="A15" s="209" t="s">
        <v>77</v>
      </c>
      <c r="B15" s="209" t="s">
        <v>77</v>
      </c>
      <c r="C15" s="209"/>
      <c r="D15" s="209"/>
      <c r="E15" s="209" t="s">
        <v>834</v>
      </c>
      <c r="F15" s="209" t="s">
        <v>835</v>
      </c>
      <c r="G15" s="209" t="s">
        <v>898</v>
      </c>
      <c r="H15" s="209">
        <v>54</v>
      </c>
      <c r="I15" s="208" t="s">
        <v>897</v>
      </c>
      <c r="J15" s="208" t="s">
        <v>78</v>
      </c>
      <c r="K15" s="208" t="s">
        <v>78</v>
      </c>
      <c r="L15" s="209" t="s">
        <v>148</v>
      </c>
      <c r="M15" s="208" t="s">
        <v>148</v>
      </c>
      <c r="N15" s="208" t="s">
        <v>596</v>
      </c>
      <c r="O15" s="208" t="s">
        <v>597</v>
      </c>
      <c r="P15" s="209" t="s">
        <v>598</v>
      </c>
      <c r="Q15" s="209" t="s">
        <v>900</v>
      </c>
      <c r="R15" s="209" t="s">
        <v>922</v>
      </c>
      <c r="S15" s="209" t="s">
        <v>907</v>
      </c>
      <c r="T15" s="273">
        <f t="shared" si="0"/>
        <v>0</v>
      </c>
      <c r="U15" s="273">
        <f t="shared" si="0"/>
        <v>0</v>
      </c>
      <c r="V15" s="279"/>
      <c r="W15" s="279"/>
      <c r="X15" s="99"/>
      <c r="Y15" s="99"/>
      <c r="Z15" s="99"/>
      <c r="AA15" s="284"/>
      <c r="AB15" s="284"/>
      <c r="AC15" s="284"/>
      <c r="AD15" s="284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78">
        <f t="shared" si="1"/>
        <v>0</v>
      </c>
      <c r="BJ15" s="256">
        <f t="shared" si="1"/>
        <v>0</v>
      </c>
      <c r="BK15" s="256">
        <f t="shared" si="2"/>
        <v>0</v>
      </c>
      <c r="BL15" s="256">
        <f t="shared" si="2"/>
        <v>0</v>
      </c>
      <c r="BM15" s="256">
        <f t="shared" si="3"/>
        <v>0</v>
      </c>
      <c r="BN15" s="256">
        <f t="shared" si="3"/>
        <v>0</v>
      </c>
      <c r="BO15" s="257" t="str">
        <f t="shared" si="4"/>
        <v>Mire</v>
      </c>
      <c r="BP15" s="257" t="str">
        <f t="shared" si="5"/>
        <v>Mire</v>
      </c>
      <c r="BQ15" s="257" t="str">
        <f t="shared" si="6"/>
        <v>Mire</v>
      </c>
      <c r="BR15" s="257" t="str">
        <f t="shared" si="7"/>
        <v>Mire</v>
      </c>
      <c r="BS15" s="257" t="str">
        <f t="shared" si="8"/>
        <v>Mire</v>
      </c>
      <c r="BT15" s="257" t="str">
        <f t="shared" si="9"/>
        <v>Mire</v>
      </c>
    </row>
    <row r="16" spans="1:72" ht="15.75">
      <c r="A16" s="209" t="s">
        <v>77</v>
      </c>
      <c r="B16" s="209" t="s">
        <v>79</v>
      </c>
      <c r="C16" s="209"/>
      <c r="D16" s="209"/>
      <c r="E16" s="209" t="s">
        <v>836</v>
      </c>
      <c r="F16" s="209" t="s">
        <v>837</v>
      </c>
      <c r="G16" s="209" t="s">
        <v>758</v>
      </c>
      <c r="H16" s="209">
        <v>44</v>
      </c>
      <c r="I16" s="208" t="s">
        <v>897</v>
      </c>
      <c r="J16" s="208" t="s">
        <v>78</v>
      </c>
      <c r="K16" s="208" t="s">
        <v>78</v>
      </c>
      <c r="L16" s="208" t="s">
        <v>148</v>
      </c>
      <c r="M16" s="208" t="s">
        <v>148</v>
      </c>
      <c r="N16" s="208" t="s">
        <v>596</v>
      </c>
      <c r="O16" s="208" t="s">
        <v>597</v>
      </c>
      <c r="P16" s="209" t="s">
        <v>598</v>
      </c>
      <c r="Q16" s="209" t="s">
        <v>905</v>
      </c>
      <c r="R16" s="209" t="s">
        <v>906</v>
      </c>
      <c r="S16" s="209" t="s">
        <v>907</v>
      </c>
      <c r="T16" s="273">
        <f t="shared" si="0"/>
        <v>45</v>
      </c>
      <c r="U16" s="273">
        <f t="shared" si="0"/>
        <v>33</v>
      </c>
      <c r="V16" s="279">
        <v>3</v>
      </c>
      <c r="W16" s="279">
        <v>1</v>
      </c>
      <c r="X16" s="99">
        <v>1</v>
      </c>
      <c r="Y16" s="99">
        <v>7</v>
      </c>
      <c r="Z16" s="99"/>
      <c r="AA16" s="284"/>
      <c r="AB16" s="284"/>
      <c r="AC16" s="284">
        <v>45</v>
      </c>
      <c r="AD16" s="284">
        <v>33</v>
      </c>
      <c r="AE16" s="282"/>
      <c r="AF16" s="282"/>
      <c r="AG16" s="282">
        <v>3</v>
      </c>
      <c r="AH16" s="282">
        <v>3</v>
      </c>
      <c r="AI16" s="282">
        <v>9</v>
      </c>
      <c r="AJ16" s="282">
        <v>7</v>
      </c>
      <c r="AK16" s="282">
        <v>1</v>
      </c>
      <c r="AL16" s="282">
        <v>1</v>
      </c>
      <c r="AM16" s="282">
        <v>15</v>
      </c>
      <c r="AN16" s="282">
        <v>12</v>
      </c>
      <c r="AO16" s="282">
        <v>5</v>
      </c>
      <c r="AP16" s="282">
        <v>5</v>
      </c>
      <c r="AQ16" s="282">
        <v>4</v>
      </c>
      <c r="AR16" s="282">
        <v>0</v>
      </c>
      <c r="AS16" s="282">
        <v>8</v>
      </c>
      <c r="AT16" s="282">
        <v>5</v>
      </c>
      <c r="AU16" s="282"/>
      <c r="AV16" s="282"/>
      <c r="AW16" s="283">
        <v>5</v>
      </c>
      <c r="AX16" s="283">
        <v>5</v>
      </c>
      <c r="AY16" s="283">
        <v>7</v>
      </c>
      <c r="AZ16" s="283">
        <v>6</v>
      </c>
      <c r="BA16" s="283">
        <v>10</v>
      </c>
      <c r="BB16" s="283">
        <v>8</v>
      </c>
      <c r="BC16" s="283">
        <v>10</v>
      </c>
      <c r="BD16" s="283">
        <v>6</v>
      </c>
      <c r="BE16" s="283">
        <v>3</v>
      </c>
      <c r="BF16" s="283">
        <v>2</v>
      </c>
      <c r="BG16" s="283">
        <v>10</v>
      </c>
      <c r="BH16" s="283">
        <v>6</v>
      </c>
      <c r="BI16" s="278">
        <f t="shared" si="1"/>
        <v>45</v>
      </c>
      <c r="BJ16" s="256">
        <f t="shared" si="1"/>
        <v>33</v>
      </c>
      <c r="BK16" s="256">
        <f t="shared" si="2"/>
        <v>45</v>
      </c>
      <c r="BL16" s="256">
        <f t="shared" si="2"/>
        <v>33</v>
      </c>
      <c r="BM16" s="256">
        <f t="shared" si="3"/>
        <v>45</v>
      </c>
      <c r="BN16" s="256">
        <f t="shared" si="3"/>
        <v>33</v>
      </c>
      <c r="BO16" s="257" t="str">
        <f t="shared" si="4"/>
        <v>Mire</v>
      </c>
      <c r="BP16" s="257" t="str">
        <f t="shared" si="5"/>
        <v>Mire</v>
      </c>
      <c r="BQ16" s="257" t="str">
        <f t="shared" si="6"/>
        <v>Mire</v>
      </c>
      <c r="BR16" s="257" t="str">
        <f t="shared" si="7"/>
        <v>Mire</v>
      </c>
      <c r="BS16" s="257" t="str">
        <f t="shared" si="8"/>
        <v>Mire</v>
      </c>
      <c r="BT16" s="257" t="str">
        <f t="shared" si="9"/>
        <v>Mire</v>
      </c>
    </row>
    <row r="17" spans="1:72" ht="15.75">
      <c r="A17" s="209" t="s">
        <v>77</v>
      </c>
      <c r="B17" s="209" t="s">
        <v>80</v>
      </c>
      <c r="C17" s="209"/>
      <c r="D17" s="209"/>
      <c r="E17" s="209" t="s">
        <v>836</v>
      </c>
      <c r="F17" s="209" t="s">
        <v>837</v>
      </c>
      <c r="G17" s="209" t="s">
        <v>758</v>
      </c>
      <c r="H17" s="209">
        <v>44</v>
      </c>
      <c r="I17" s="208" t="s">
        <v>897</v>
      </c>
      <c r="J17" s="208" t="s">
        <v>78</v>
      </c>
      <c r="K17" s="208" t="s">
        <v>78</v>
      </c>
      <c r="L17" s="209" t="s">
        <v>148</v>
      </c>
      <c r="M17" s="208" t="s">
        <v>148</v>
      </c>
      <c r="N17" s="208" t="s">
        <v>596</v>
      </c>
      <c r="O17" s="208" t="s">
        <v>597</v>
      </c>
      <c r="P17" s="209" t="s">
        <v>598</v>
      </c>
      <c r="Q17" s="209" t="s">
        <v>200</v>
      </c>
      <c r="R17" s="209" t="s">
        <v>908</v>
      </c>
      <c r="S17" s="209" t="s">
        <v>907</v>
      </c>
      <c r="T17" s="273">
        <f t="shared" si="0"/>
        <v>0</v>
      </c>
      <c r="U17" s="273">
        <f t="shared" si="0"/>
        <v>0</v>
      </c>
      <c r="V17" s="279"/>
      <c r="W17" s="279"/>
      <c r="X17" s="99"/>
      <c r="Y17" s="99"/>
      <c r="Z17" s="99"/>
      <c r="AA17" s="284"/>
      <c r="AB17" s="284"/>
      <c r="AC17" s="284"/>
      <c r="AD17" s="284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78">
        <f t="shared" si="1"/>
        <v>0</v>
      </c>
      <c r="BJ17" s="256">
        <f t="shared" si="1"/>
        <v>0</v>
      </c>
      <c r="BK17" s="256">
        <f t="shared" si="2"/>
        <v>0</v>
      </c>
      <c r="BL17" s="256">
        <f t="shared" si="2"/>
        <v>0</v>
      </c>
      <c r="BM17" s="256">
        <f t="shared" si="3"/>
        <v>0</v>
      </c>
      <c r="BN17" s="256">
        <f t="shared" si="3"/>
        <v>0</v>
      </c>
      <c r="BO17" s="257" t="str">
        <f t="shared" si="4"/>
        <v>Mire</v>
      </c>
      <c r="BP17" s="257" t="str">
        <f t="shared" si="5"/>
        <v>Mire</v>
      </c>
      <c r="BQ17" s="257" t="str">
        <f t="shared" si="6"/>
        <v>Mire</v>
      </c>
      <c r="BR17" s="257" t="str">
        <f t="shared" si="7"/>
        <v>Mire</v>
      </c>
      <c r="BS17" s="257" t="str">
        <f t="shared" si="8"/>
        <v>Mire</v>
      </c>
      <c r="BT17" s="257" t="str">
        <f t="shared" si="9"/>
        <v>Mire</v>
      </c>
    </row>
    <row r="18" spans="1:72" ht="15.75">
      <c r="A18" s="209" t="s">
        <v>77</v>
      </c>
      <c r="B18" s="209" t="s">
        <v>81</v>
      </c>
      <c r="C18" s="209"/>
      <c r="D18" s="209"/>
      <c r="E18" s="209" t="s">
        <v>838</v>
      </c>
      <c r="F18" s="209" t="s">
        <v>859</v>
      </c>
      <c r="G18" s="209" t="s">
        <v>898</v>
      </c>
      <c r="H18" s="209">
        <v>40</v>
      </c>
      <c r="I18" s="208" t="s">
        <v>897</v>
      </c>
      <c r="J18" s="208" t="s">
        <v>78</v>
      </c>
      <c r="K18" s="208" t="s">
        <v>78</v>
      </c>
      <c r="L18" s="208" t="s">
        <v>148</v>
      </c>
      <c r="M18" s="208" t="s">
        <v>148</v>
      </c>
      <c r="N18" s="208" t="s">
        <v>596</v>
      </c>
      <c r="O18" s="208" t="s">
        <v>597</v>
      </c>
      <c r="P18" s="209" t="s">
        <v>598</v>
      </c>
      <c r="Q18" s="209" t="s">
        <v>900</v>
      </c>
      <c r="R18" s="209" t="s">
        <v>922</v>
      </c>
      <c r="S18" s="209" t="s">
        <v>907</v>
      </c>
      <c r="T18" s="273">
        <f t="shared" si="0"/>
        <v>29</v>
      </c>
      <c r="U18" s="273">
        <f t="shared" si="0"/>
        <v>25</v>
      </c>
      <c r="V18" s="279">
        <v>2</v>
      </c>
      <c r="W18" s="279">
        <v>2</v>
      </c>
      <c r="X18" s="99"/>
      <c r="Y18" s="99">
        <v>5</v>
      </c>
      <c r="Z18" s="99"/>
      <c r="AA18" s="284"/>
      <c r="AB18" s="284"/>
      <c r="AC18" s="284">
        <v>29</v>
      </c>
      <c r="AD18" s="284">
        <v>25</v>
      </c>
      <c r="AE18" s="282"/>
      <c r="AF18" s="282"/>
      <c r="AG18" s="282">
        <v>2</v>
      </c>
      <c r="AH18" s="282">
        <v>2</v>
      </c>
      <c r="AI18" s="282">
        <v>4</v>
      </c>
      <c r="AJ18" s="282">
        <v>4</v>
      </c>
      <c r="AK18" s="282">
        <v>3</v>
      </c>
      <c r="AL18" s="282">
        <v>2</v>
      </c>
      <c r="AM18" s="282">
        <v>5</v>
      </c>
      <c r="AN18" s="282">
        <v>5</v>
      </c>
      <c r="AO18" s="282">
        <v>9</v>
      </c>
      <c r="AP18" s="282">
        <v>8</v>
      </c>
      <c r="AQ18" s="282">
        <v>3</v>
      </c>
      <c r="AR18" s="282">
        <v>3</v>
      </c>
      <c r="AS18" s="282">
        <v>2</v>
      </c>
      <c r="AT18" s="282">
        <v>1</v>
      </c>
      <c r="AU18" s="282">
        <v>1</v>
      </c>
      <c r="AV18" s="282">
        <v>0</v>
      </c>
      <c r="AW18" s="283">
        <v>1</v>
      </c>
      <c r="AX18" s="283">
        <v>1</v>
      </c>
      <c r="AY18" s="283">
        <v>9</v>
      </c>
      <c r="AZ18" s="283">
        <v>8</v>
      </c>
      <c r="BA18" s="283">
        <v>3</v>
      </c>
      <c r="BB18" s="283">
        <v>3</v>
      </c>
      <c r="BC18" s="283">
        <v>3</v>
      </c>
      <c r="BD18" s="283">
        <v>3</v>
      </c>
      <c r="BE18" s="283">
        <v>7</v>
      </c>
      <c r="BF18" s="283">
        <v>5</v>
      </c>
      <c r="BG18" s="283">
        <v>6</v>
      </c>
      <c r="BH18" s="283">
        <v>5</v>
      </c>
      <c r="BI18" s="278">
        <f t="shared" si="1"/>
        <v>29</v>
      </c>
      <c r="BJ18" s="256">
        <f t="shared" si="1"/>
        <v>25</v>
      </c>
      <c r="BK18" s="256">
        <f t="shared" si="2"/>
        <v>29</v>
      </c>
      <c r="BL18" s="256">
        <f t="shared" si="2"/>
        <v>25</v>
      </c>
      <c r="BM18" s="256">
        <f t="shared" si="3"/>
        <v>29</v>
      </c>
      <c r="BN18" s="256">
        <f t="shared" si="3"/>
        <v>25</v>
      </c>
      <c r="BO18" s="257" t="str">
        <f t="shared" si="4"/>
        <v>Mire</v>
      </c>
      <c r="BP18" s="257" t="str">
        <f t="shared" si="5"/>
        <v>Mire</v>
      </c>
      <c r="BQ18" s="257" t="str">
        <f t="shared" si="6"/>
        <v>Mire</v>
      </c>
      <c r="BR18" s="257" t="str">
        <f t="shared" si="7"/>
        <v>Mire</v>
      </c>
      <c r="BS18" s="257" t="str">
        <f t="shared" si="8"/>
        <v>Mire</v>
      </c>
      <c r="BT18" s="257" t="str">
        <f t="shared" si="9"/>
        <v>Mire</v>
      </c>
    </row>
    <row r="19" spans="1:72" ht="15.75">
      <c r="A19" s="209" t="s">
        <v>77</v>
      </c>
      <c r="B19" s="209" t="s">
        <v>869</v>
      </c>
      <c r="C19" s="209"/>
      <c r="D19" s="209"/>
      <c r="E19" s="209" t="s">
        <v>838</v>
      </c>
      <c r="F19" s="209" t="s">
        <v>859</v>
      </c>
      <c r="G19" s="209" t="s">
        <v>898</v>
      </c>
      <c r="H19" s="209">
        <v>40</v>
      </c>
      <c r="I19" s="208" t="s">
        <v>897</v>
      </c>
      <c r="J19" s="208" t="s">
        <v>78</v>
      </c>
      <c r="K19" s="208" t="s">
        <v>78</v>
      </c>
      <c r="L19" s="209" t="s">
        <v>148</v>
      </c>
      <c r="M19" s="208" t="s">
        <v>148</v>
      </c>
      <c r="N19" s="208" t="s">
        <v>596</v>
      </c>
      <c r="O19" s="208" t="s">
        <v>597</v>
      </c>
      <c r="P19" s="209" t="s">
        <v>598</v>
      </c>
      <c r="Q19" s="209" t="s">
        <v>900</v>
      </c>
      <c r="R19" s="209" t="s">
        <v>901</v>
      </c>
      <c r="S19" s="209" t="s">
        <v>907</v>
      </c>
      <c r="T19" s="273">
        <f t="shared" si="0"/>
        <v>0</v>
      </c>
      <c r="U19" s="273">
        <f t="shared" si="0"/>
        <v>0</v>
      </c>
      <c r="V19" s="279"/>
      <c r="W19" s="279"/>
      <c r="X19" s="99"/>
      <c r="Y19" s="99"/>
      <c r="Z19" s="99"/>
      <c r="AA19" s="284"/>
      <c r="AB19" s="284"/>
      <c r="AC19" s="284"/>
      <c r="AD19" s="284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78">
        <f t="shared" si="1"/>
        <v>0</v>
      </c>
      <c r="BJ19" s="256">
        <f t="shared" si="1"/>
        <v>0</v>
      </c>
      <c r="BK19" s="256">
        <f t="shared" si="2"/>
        <v>0</v>
      </c>
      <c r="BL19" s="256">
        <f t="shared" si="2"/>
        <v>0</v>
      </c>
      <c r="BM19" s="256">
        <f t="shared" si="3"/>
        <v>0</v>
      </c>
      <c r="BN19" s="256">
        <f t="shared" si="3"/>
        <v>0</v>
      </c>
      <c r="BO19" s="257" t="str">
        <f t="shared" si="4"/>
        <v>Mire</v>
      </c>
      <c r="BP19" s="257" t="str">
        <f t="shared" si="5"/>
        <v>Mire</v>
      </c>
      <c r="BQ19" s="257" t="str">
        <f t="shared" si="6"/>
        <v>Mire</v>
      </c>
      <c r="BR19" s="257" t="str">
        <f t="shared" si="7"/>
        <v>Mire</v>
      </c>
      <c r="BS19" s="257" t="str">
        <f t="shared" si="8"/>
        <v>Mire</v>
      </c>
      <c r="BT19" s="257" t="str">
        <f t="shared" si="9"/>
        <v>Mire</v>
      </c>
    </row>
    <row r="20" spans="1:72" ht="15.75">
      <c r="A20" s="209" t="s">
        <v>77</v>
      </c>
      <c r="B20" s="209" t="s">
        <v>870</v>
      </c>
      <c r="C20" s="209"/>
      <c r="D20" s="209"/>
      <c r="E20" s="209" t="s">
        <v>792</v>
      </c>
      <c r="F20" s="209" t="s">
        <v>839</v>
      </c>
      <c r="G20" s="209" t="s">
        <v>758</v>
      </c>
      <c r="H20" s="209">
        <v>59</v>
      </c>
      <c r="I20" s="208" t="s">
        <v>897</v>
      </c>
      <c r="J20" s="208" t="s">
        <v>78</v>
      </c>
      <c r="K20" s="208" t="s">
        <v>78</v>
      </c>
      <c r="L20" s="208" t="s">
        <v>148</v>
      </c>
      <c r="M20" s="208" t="s">
        <v>148</v>
      </c>
      <c r="N20" s="208" t="s">
        <v>596</v>
      </c>
      <c r="O20" s="208" t="s">
        <v>597</v>
      </c>
      <c r="P20" s="209" t="s">
        <v>598</v>
      </c>
      <c r="Q20" s="209" t="s">
        <v>900</v>
      </c>
      <c r="R20" s="209" t="s">
        <v>922</v>
      </c>
      <c r="S20" s="209" t="s">
        <v>907</v>
      </c>
      <c r="T20" s="273">
        <f t="shared" si="0"/>
        <v>9</v>
      </c>
      <c r="U20" s="273">
        <f t="shared" si="0"/>
        <v>6</v>
      </c>
      <c r="V20" s="279">
        <v>1</v>
      </c>
      <c r="W20" s="279">
        <v>0</v>
      </c>
      <c r="X20" s="99"/>
      <c r="Y20" s="99"/>
      <c r="Z20" s="99"/>
      <c r="AA20" s="284"/>
      <c r="AB20" s="284"/>
      <c r="AC20" s="284">
        <v>9</v>
      </c>
      <c r="AD20" s="284">
        <v>6</v>
      </c>
      <c r="AE20" s="282"/>
      <c r="AF20" s="282"/>
      <c r="AG20" s="282"/>
      <c r="AH20" s="282"/>
      <c r="AI20" s="282"/>
      <c r="AJ20" s="282"/>
      <c r="AK20" s="282">
        <v>1</v>
      </c>
      <c r="AL20" s="282">
        <v>1</v>
      </c>
      <c r="AM20" s="282">
        <v>1</v>
      </c>
      <c r="AN20" s="282">
        <v>1</v>
      </c>
      <c r="AO20" s="282">
        <v>1</v>
      </c>
      <c r="AP20" s="282">
        <v>1</v>
      </c>
      <c r="AQ20" s="282">
        <v>3</v>
      </c>
      <c r="AR20" s="282">
        <v>3</v>
      </c>
      <c r="AS20" s="282">
        <v>3</v>
      </c>
      <c r="AT20" s="282">
        <v>0</v>
      </c>
      <c r="AU20" s="282"/>
      <c r="AV20" s="282"/>
      <c r="AW20" s="283"/>
      <c r="AX20" s="283"/>
      <c r="AY20" s="283">
        <v>1</v>
      </c>
      <c r="AZ20" s="283">
        <v>1</v>
      </c>
      <c r="BA20" s="283">
        <v>4</v>
      </c>
      <c r="BB20" s="283">
        <v>4</v>
      </c>
      <c r="BC20" s="283"/>
      <c r="BD20" s="283"/>
      <c r="BE20" s="283"/>
      <c r="BF20" s="283"/>
      <c r="BG20" s="283">
        <v>4</v>
      </c>
      <c r="BH20" s="283">
        <v>1</v>
      </c>
      <c r="BI20" s="278">
        <f t="shared" si="1"/>
        <v>9</v>
      </c>
      <c r="BJ20" s="256">
        <f t="shared" si="1"/>
        <v>6</v>
      </c>
      <c r="BK20" s="256">
        <f t="shared" si="2"/>
        <v>9</v>
      </c>
      <c r="BL20" s="256">
        <f t="shared" si="2"/>
        <v>6</v>
      </c>
      <c r="BM20" s="256">
        <f t="shared" si="3"/>
        <v>9</v>
      </c>
      <c r="BN20" s="256">
        <f t="shared" si="3"/>
        <v>6</v>
      </c>
      <c r="BO20" s="257" t="str">
        <f t="shared" si="4"/>
        <v>Mire</v>
      </c>
      <c r="BP20" s="257" t="str">
        <f t="shared" si="5"/>
        <v>Mire</v>
      </c>
      <c r="BQ20" s="257" t="str">
        <f t="shared" si="6"/>
        <v>Mire</v>
      </c>
      <c r="BR20" s="257" t="str">
        <f t="shared" si="7"/>
        <v>Mire</v>
      </c>
      <c r="BS20" s="257" t="str">
        <f t="shared" si="8"/>
        <v>Mire</v>
      </c>
      <c r="BT20" s="257" t="str">
        <f t="shared" si="9"/>
        <v>Mire</v>
      </c>
    </row>
    <row r="21" spans="1:72" ht="15.75">
      <c r="A21" s="209" t="s">
        <v>77</v>
      </c>
      <c r="B21" s="209" t="s">
        <v>871</v>
      </c>
      <c r="C21" s="209"/>
      <c r="D21" s="209"/>
      <c r="E21" s="209" t="s">
        <v>840</v>
      </c>
      <c r="F21" s="209" t="s">
        <v>841</v>
      </c>
      <c r="G21" s="209" t="s">
        <v>758</v>
      </c>
      <c r="H21" s="209">
        <v>46</v>
      </c>
      <c r="I21" s="208" t="s">
        <v>897</v>
      </c>
      <c r="J21" s="208" t="s">
        <v>78</v>
      </c>
      <c r="K21" s="208" t="s">
        <v>78</v>
      </c>
      <c r="L21" s="209" t="s">
        <v>548</v>
      </c>
      <c r="M21" s="208" t="s">
        <v>548</v>
      </c>
      <c r="N21" s="208" t="s">
        <v>861</v>
      </c>
      <c r="O21" s="208" t="s">
        <v>609</v>
      </c>
      <c r="P21" s="209" t="s">
        <v>598</v>
      </c>
      <c r="Q21" s="209" t="s">
        <v>900</v>
      </c>
      <c r="R21" s="209" t="s">
        <v>901</v>
      </c>
      <c r="S21" s="209" t="s">
        <v>907</v>
      </c>
      <c r="T21" s="273">
        <f t="shared" si="0"/>
        <v>9</v>
      </c>
      <c r="U21" s="273">
        <f t="shared" si="0"/>
        <v>4</v>
      </c>
      <c r="V21" s="279">
        <v>1</v>
      </c>
      <c r="W21" s="279">
        <v>0</v>
      </c>
      <c r="X21" s="99"/>
      <c r="Y21" s="99"/>
      <c r="Z21" s="99"/>
      <c r="AA21" s="284"/>
      <c r="AB21" s="284"/>
      <c r="AC21" s="284">
        <v>9</v>
      </c>
      <c r="AD21" s="284">
        <v>4</v>
      </c>
      <c r="AE21" s="282"/>
      <c r="AF21" s="282"/>
      <c r="AG21" s="282"/>
      <c r="AH21" s="282"/>
      <c r="AI21" s="282">
        <v>1</v>
      </c>
      <c r="AJ21" s="282">
        <v>1</v>
      </c>
      <c r="AK21" s="282"/>
      <c r="AL21" s="282"/>
      <c r="AM21" s="282">
        <v>2</v>
      </c>
      <c r="AN21" s="282">
        <v>1</v>
      </c>
      <c r="AO21" s="282">
        <v>1</v>
      </c>
      <c r="AP21" s="282">
        <v>0</v>
      </c>
      <c r="AQ21" s="282">
        <v>2</v>
      </c>
      <c r="AR21" s="282">
        <v>1</v>
      </c>
      <c r="AS21" s="282">
        <v>1</v>
      </c>
      <c r="AT21" s="282">
        <v>1</v>
      </c>
      <c r="AU21" s="282">
        <v>2</v>
      </c>
      <c r="AV21" s="282">
        <v>0</v>
      </c>
      <c r="AW21" s="283">
        <v>1</v>
      </c>
      <c r="AX21" s="283">
        <v>0</v>
      </c>
      <c r="AY21" s="283">
        <v>3</v>
      </c>
      <c r="AZ21" s="283">
        <v>2</v>
      </c>
      <c r="BA21" s="283">
        <v>2</v>
      </c>
      <c r="BB21" s="283">
        <v>2</v>
      </c>
      <c r="BC21" s="283">
        <v>1</v>
      </c>
      <c r="BD21" s="283">
        <v>0</v>
      </c>
      <c r="BE21" s="283"/>
      <c r="BF21" s="283"/>
      <c r="BG21" s="283">
        <v>2</v>
      </c>
      <c r="BH21" s="283">
        <v>0</v>
      </c>
      <c r="BI21" s="278">
        <f t="shared" si="1"/>
        <v>9</v>
      </c>
      <c r="BJ21" s="256">
        <f t="shared" si="1"/>
        <v>4</v>
      </c>
      <c r="BK21" s="256">
        <f t="shared" si="2"/>
        <v>9</v>
      </c>
      <c r="BL21" s="256">
        <f t="shared" si="2"/>
        <v>4</v>
      </c>
      <c r="BM21" s="256">
        <f t="shared" si="3"/>
        <v>9</v>
      </c>
      <c r="BN21" s="256">
        <f t="shared" si="3"/>
        <v>4</v>
      </c>
      <c r="BO21" s="257" t="str">
        <f t="shared" si="4"/>
        <v>Mire</v>
      </c>
      <c r="BP21" s="257" t="str">
        <f t="shared" si="5"/>
        <v>Mire</v>
      </c>
      <c r="BQ21" s="257" t="str">
        <f t="shared" si="6"/>
        <v>Mire</v>
      </c>
      <c r="BR21" s="257" t="str">
        <f t="shared" si="7"/>
        <v>Mire</v>
      </c>
      <c r="BS21" s="257" t="str">
        <f t="shared" si="8"/>
        <v>Mire</v>
      </c>
      <c r="BT21" s="257" t="str">
        <f t="shared" si="9"/>
        <v>Mire</v>
      </c>
    </row>
    <row r="22" spans="1:72" ht="15.75">
      <c r="A22" s="209" t="s">
        <v>77</v>
      </c>
      <c r="B22" s="209" t="s">
        <v>872</v>
      </c>
      <c r="C22" s="209"/>
      <c r="D22" s="209"/>
      <c r="E22" s="209" t="s">
        <v>253</v>
      </c>
      <c r="F22" s="209" t="s">
        <v>394</v>
      </c>
      <c r="G22" s="209" t="s">
        <v>758</v>
      </c>
      <c r="H22" s="209">
        <v>52</v>
      </c>
      <c r="I22" s="208" t="s">
        <v>897</v>
      </c>
      <c r="J22" s="208" t="s">
        <v>78</v>
      </c>
      <c r="K22" s="208" t="s">
        <v>78</v>
      </c>
      <c r="L22" s="208" t="s">
        <v>148</v>
      </c>
      <c r="M22" s="208" t="s">
        <v>148</v>
      </c>
      <c r="N22" s="208" t="s">
        <v>596</v>
      </c>
      <c r="O22" s="208" t="s">
        <v>597</v>
      </c>
      <c r="P22" s="209" t="s">
        <v>598</v>
      </c>
      <c r="Q22" s="209" t="s">
        <v>905</v>
      </c>
      <c r="R22" s="209" t="s">
        <v>606</v>
      </c>
      <c r="S22" s="209" t="s">
        <v>902</v>
      </c>
      <c r="T22" s="273">
        <f t="shared" si="0"/>
        <v>52</v>
      </c>
      <c r="U22" s="273">
        <f t="shared" si="0"/>
        <v>18</v>
      </c>
      <c r="V22" s="279">
        <v>3</v>
      </c>
      <c r="W22" s="279">
        <v>1</v>
      </c>
      <c r="X22" s="99"/>
      <c r="Y22" s="99">
        <v>8</v>
      </c>
      <c r="Z22" s="99"/>
      <c r="AA22" s="284">
        <v>2</v>
      </c>
      <c r="AB22" s="284">
        <v>2</v>
      </c>
      <c r="AC22" s="284">
        <v>50</v>
      </c>
      <c r="AD22" s="284">
        <v>16</v>
      </c>
      <c r="AE22" s="282"/>
      <c r="AF22" s="282"/>
      <c r="AG22" s="282">
        <v>5</v>
      </c>
      <c r="AH22" s="282">
        <v>3</v>
      </c>
      <c r="AI22" s="282">
        <v>5</v>
      </c>
      <c r="AJ22" s="282">
        <v>2</v>
      </c>
      <c r="AK22" s="282">
        <v>4</v>
      </c>
      <c r="AL22" s="282">
        <v>1</v>
      </c>
      <c r="AM22" s="282">
        <v>9</v>
      </c>
      <c r="AN22" s="282">
        <v>3</v>
      </c>
      <c r="AO22" s="282">
        <v>7</v>
      </c>
      <c r="AP22" s="282">
        <v>3</v>
      </c>
      <c r="AQ22" s="282">
        <v>8</v>
      </c>
      <c r="AR22" s="282">
        <v>4</v>
      </c>
      <c r="AS22" s="282">
        <v>12</v>
      </c>
      <c r="AT22" s="282">
        <v>2</v>
      </c>
      <c r="AU22" s="282">
        <v>2</v>
      </c>
      <c r="AV22" s="282">
        <v>0</v>
      </c>
      <c r="AW22" s="283">
        <v>5</v>
      </c>
      <c r="AX22" s="283">
        <v>4</v>
      </c>
      <c r="AY22" s="283">
        <v>5</v>
      </c>
      <c r="AZ22" s="283">
        <v>1</v>
      </c>
      <c r="BA22" s="283">
        <v>4</v>
      </c>
      <c r="BB22" s="283">
        <v>2</v>
      </c>
      <c r="BC22" s="283">
        <v>7</v>
      </c>
      <c r="BD22" s="283">
        <v>2</v>
      </c>
      <c r="BE22" s="283">
        <v>10</v>
      </c>
      <c r="BF22" s="283">
        <v>3</v>
      </c>
      <c r="BG22" s="283">
        <v>21</v>
      </c>
      <c r="BH22" s="283">
        <v>6</v>
      </c>
      <c r="BI22" s="278">
        <f t="shared" si="1"/>
        <v>52</v>
      </c>
      <c r="BJ22" s="256">
        <f t="shared" si="1"/>
        <v>18</v>
      </c>
      <c r="BK22" s="256">
        <f t="shared" si="2"/>
        <v>52</v>
      </c>
      <c r="BL22" s="256">
        <f t="shared" si="2"/>
        <v>18</v>
      </c>
      <c r="BM22" s="256">
        <f t="shared" si="3"/>
        <v>52</v>
      </c>
      <c r="BN22" s="256">
        <f t="shared" si="3"/>
        <v>18</v>
      </c>
      <c r="BO22" s="257" t="str">
        <f t="shared" si="4"/>
        <v>Mire</v>
      </c>
      <c r="BP22" s="257" t="str">
        <f t="shared" si="5"/>
        <v>Mire</v>
      </c>
      <c r="BQ22" s="257" t="str">
        <f t="shared" si="6"/>
        <v>Mire</v>
      </c>
      <c r="BR22" s="257" t="str">
        <f t="shared" si="7"/>
        <v>Mire</v>
      </c>
      <c r="BS22" s="257" t="str">
        <f t="shared" si="8"/>
        <v>Mire</v>
      </c>
      <c r="BT22" s="257" t="str">
        <f t="shared" si="9"/>
        <v>Mire</v>
      </c>
    </row>
    <row r="23" spans="1:72" ht="15.75">
      <c r="A23" s="209" t="s">
        <v>77</v>
      </c>
      <c r="B23" s="209" t="s">
        <v>873</v>
      </c>
      <c r="C23" s="209"/>
      <c r="D23" s="209"/>
      <c r="E23" s="209" t="s">
        <v>278</v>
      </c>
      <c r="F23" s="209" t="s">
        <v>412</v>
      </c>
      <c r="G23" s="209" t="s">
        <v>758</v>
      </c>
      <c r="H23" s="209">
        <v>56</v>
      </c>
      <c r="I23" s="208" t="s">
        <v>897</v>
      </c>
      <c r="J23" s="208" t="s">
        <v>78</v>
      </c>
      <c r="K23" s="208" t="s">
        <v>78</v>
      </c>
      <c r="L23" s="209" t="s">
        <v>862</v>
      </c>
      <c r="M23" s="208" t="s">
        <v>497</v>
      </c>
      <c r="N23" s="208" t="s">
        <v>861</v>
      </c>
      <c r="O23" s="208" t="s">
        <v>609</v>
      </c>
      <c r="P23" s="209" t="s">
        <v>598</v>
      </c>
      <c r="Q23" s="209" t="s">
        <v>900</v>
      </c>
      <c r="R23" s="209" t="s">
        <v>901</v>
      </c>
      <c r="S23" s="209" t="s">
        <v>902</v>
      </c>
      <c r="T23" s="273">
        <v>2</v>
      </c>
      <c r="U23" s="273">
        <v>1</v>
      </c>
      <c r="V23" s="279">
        <v>1</v>
      </c>
      <c r="W23" s="279">
        <v>0</v>
      </c>
      <c r="X23" s="99"/>
      <c r="Y23" s="99"/>
      <c r="Z23" s="99">
        <v>1</v>
      </c>
      <c r="AA23" s="284"/>
      <c r="AB23" s="284"/>
      <c r="AC23" s="284">
        <v>2</v>
      </c>
      <c r="AD23" s="284">
        <v>1</v>
      </c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>
        <v>1</v>
      </c>
      <c r="AP23" s="282">
        <v>1</v>
      </c>
      <c r="AQ23" s="282"/>
      <c r="AR23" s="282"/>
      <c r="AS23" s="282">
        <v>1</v>
      </c>
      <c r="AT23" s="282">
        <v>0</v>
      </c>
      <c r="AU23" s="282"/>
      <c r="AV23" s="282"/>
      <c r="AW23" s="283"/>
      <c r="AX23" s="283"/>
      <c r="AY23" s="283"/>
      <c r="AZ23" s="283"/>
      <c r="BA23" s="283"/>
      <c r="BB23" s="283"/>
      <c r="BC23" s="283">
        <v>1</v>
      </c>
      <c r="BD23" s="283">
        <v>1</v>
      </c>
      <c r="BE23" s="283"/>
      <c r="BF23" s="283"/>
      <c r="BG23" s="283">
        <v>1</v>
      </c>
      <c r="BH23" s="283">
        <v>0</v>
      </c>
      <c r="BI23" s="278">
        <f t="shared" si="1"/>
        <v>2</v>
      </c>
      <c r="BJ23" s="256">
        <f t="shared" si="1"/>
        <v>1</v>
      </c>
      <c r="BK23" s="256">
        <f t="shared" si="2"/>
        <v>2</v>
      </c>
      <c r="BL23" s="256">
        <f t="shared" si="2"/>
        <v>1</v>
      </c>
      <c r="BM23" s="256">
        <f t="shared" si="3"/>
        <v>2</v>
      </c>
      <c r="BN23" s="256">
        <f t="shared" si="3"/>
        <v>1</v>
      </c>
      <c r="BO23" s="257" t="str">
        <f t="shared" si="4"/>
        <v>Mire</v>
      </c>
      <c r="BP23" s="257" t="str">
        <f t="shared" si="5"/>
        <v>Mire</v>
      </c>
      <c r="BQ23" s="257" t="str">
        <f t="shared" si="6"/>
        <v>Mire</v>
      </c>
      <c r="BR23" s="257" t="str">
        <f t="shared" si="7"/>
        <v>Mire</v>
      </c>
      <c r="BS23" s="257" t="str">
        <f t="shared" si="8"/>
        <v>Mire</v>
      </c>
      <c r="BT23" s="257" t="str">
        <f t="shared" si="9"/>
        <v>Mire</v>
      </c>
    </row>
    <row r="24" spans="1:72" ht="15.75">
      <c r="A24" s="209" t="s">
        <v>77</v>
      </c>
      <c r="B24" s="209" t="s">
        <v>874</v>
      </c>
      <c r="C24" s="209"/>
      <c r="D24" s="209"/>
      <c r="E24" s="209" t="s">
        <v>842</v>
      </c>
      <c r="F24" s="209" t="s">
        <v>413</v>
      </c>
      <c r="G24" s="209" t="s">
        <v>758</v>
      </c>
      <c r="H24" s="209">
        <v>61</v>
      </c>
      <c r="I24" s="208" t="s">
        <v>897</v>
      </c>
      <c r="J24" s="208" t="s">
        <v>78</v>
      </c>
      <c r="K24" s="208" t="s">
        <v>78</v>
      </c>
      <c r="L24" s="208" t="s">
        <v>863</v>
      </c>
      <c r="M24" s="208" t="s">
        <v>499</v>
      </c>
      <c r="N24" s="208" t="s">
        <v>861</v>
      </c>
      <c r="O24" s="208" t="s">
        <v>609</v>
      </c>
      <c r="P24" s="209" t="s">
        <v>598</v>
      </c>
      <c r="Q24" s="209" t="s">
        <v>200</v>
      </c>
      <c r="R24" s="209" t="s">
        <v>601</v>
      </c>
      <c r="S24" s="209" t="s">
        <v>902</v>
      </c>
      <c r="T24" s="273">
        <f t="shared" si="0"/>
        <v>14</v>
      </c>
      <c r="U24" s="273">
        <f t="shared" si="0"/>
        <v>5</v>
      </c>
      <c r="V24" s="279">
        <v>1</v>
      </c>
      <c r="W24" s="279">
        <v>0</v>
      </c>
      <c r="X24" s="99"/>
      <c r="Y24" s="99">
        <v>2</v>
      </c>
      <c r="Z24" s="99"/>
      <c r="AA24" s="284">
        <v>1</v>
      </c>
      <c r="AB24" s="284">
        <v>0</v>
      </c>
      <c r="AC24" s="284">
        <v>13</v>
      </c>
      <c r="AD24" s="284">
        <v>5</v>
      </c>
      <c r="AE24" s="282"/>
      <c r="AF24" s="282"/>
      <c r="AG24" s="282">
        <v>1</v>
      </c>
      <c r="AH24" s="282">
        <v>0</v>
      </c>
      <c r="AI24" s="282">
        <v>1</v>
      </c>
      <c r="AJ24" s="282">
        <v>1</v>
      </c>
      <c r="AK24" s="282">
        <v>7</v>
      </c>
      <c r="AL24" s="282">
        <v>4</v>
      </c>
      <c r="AM24" s="282">
        <v>2</v>
      </c>
      <c r="AN24" s="282">
        <v>0</v>
      </c>
      <c r="AO24" s="282"/>
      <c r="AP24" s="282"/>
      <c r="AQ24" s="282"/>
      <c r="AR24" s="282"/>
      <c r="AS24" s="282">
        <v>2</v>
      </c>
      <c r="AT24" s="282">
        <v>0</v>
      </c>
      <c r="AU24" s="282">
        <v>1</v>
      </c>
      <c r="AV24" s="282">
        <v>0</v>
      </c>
      <c r="AW24" s="283">
        <v>1</v>
      </c>
      <c r="AX24" s="283">
        <v>0</v>
      </c>
      <c r="AY24" s="283">
        <v>4</v>
      </c>
      <c r="AZ24" s="283">
        <v>2</v>
      </c>
      <c r="BA24" s="283">
        <v>4</v>
      </c>
      <c r="BB24" s="283">
        <v>3</v>
      </c>
      <c r="BC24" s="283">
        <v>1</v>
      </c>
      <c r="BD24" s="283">
        <v>0</v>
      </c>
      <c r="BE24" s="283">
        <v>1</v>
      </c>
      <c r="BF24" s="283">
        <v>0</v>
      </c>
      <c r="BG24" s="283">
        <v>3</v>
      </c>
      <c r="BH24" s="283">
        <v>0</v>
      </c>
      <c r="BI24" s="278">
        <f t="shared" si="1"/>
        <v>14</v>
      </c>
      <c r="BJ24" s="256">
        <f t="shared" si="1"/>
        <v>5</v>
      </c>
      <c r="BK24" s="256">
        <f t="shared" si="2"/>
        <v>14</v>
      </c>
      <c r="BL24" s="256">
        <f t="shared" si="2"/>
        <v>5</v>
      </c>
      <c r="BM24" s="256">
        <f t="shared" si="3"/>
        <v>14</v>
      </c>
      <c r="BN24" s="256">
        <f t="shared" si="3"/>
        <v>5</v>
      </c>
      <c r="BO24" s="257" t="str">
        <f t="shared" si="4"/>
        <v>Mire</v>
      </c>
      <c r="BP24" s="257" t="str">
        <f t="shared" si="5"/>
        <v>Mire</v>
      </c>
      <c r="BQ24" s="257" t="str">
        <f t="shared" si="6"/>
        <v>Mire</v>
      </c>
      <c r="BR24" s="257" t="str">
        <f t="shared" si="7"/>
        <v>Mire</v>
      </c>
      <c r="BS24" s="257" t="str">
        <f t="shared" si="8"/>
        <v>Mire</v>
      </c>
      <c r="BT24" s="257" t="str">
        <f t="shared" si="9"/>
        <v>Mire</v>
      </c>
    </row>
    <row r="25" spans="1:72" ht="15.75">
      <c r="A25" s="209" t="s">
        <v>77</v>
      </c>
      <c r="B25" s="209" t="s">
        <v>875</v>
      </c>
      <c r="C25" s="209"/>
      <c r="D25" s="209"/>
      <c r="E25" s="209" t="s">
        <v>266</v>
      </c>
      <c r="F25" s="209" t="s">
        <v>843</v>
      </c>
      <c r="G25" s="209" t="s">
        <v>758</v>
      </c>
      <c r="H25" s="209">
        <v>36</v>
      </c>
      <c r="I25" s="208" t="s">
        <v>897</v>
      </c>
      <c r="J25" s="208" t="s">
        <v>78</v>
      </c>
      <c r="K25" s="208" t="s">
        <v>78</v>
      </c>
      <c r="L25" s="209" t="s">
        <v>864</v>
      </c>
      <c r="M25" s="208" t="s">
        <v>486</v>
      </c>
      <c r="N25" s="208" t="s">
        <v>861</v>
      </c>
      <c r="O25" s="208" t="s">
        <v>609</v>
      </c>
      <c r="P25" s="209" t="s">
        <v>598</v>
      </c>
      <c r="Q25" s="209" t="s">
        <v>200</v>
      </c>
      <c r="R25" s="209" t="s">
        <v>601</v>
      </c>
      <c r="S25" s="209" t="s">
        <v>907</v>
      </c>
      <c r="T25" s="273">
        <f t="shared" si="0"/>
        <v>12</v>
      </c>
      <c r="U25" s="273">
        <f t="shared" si="0"/>
        <v>5</v>
      </c>
      <c r="V25" s="279">
        <v>1</v>
      </c>
      <c r="W25" s="279">
        <v>0</v>
      </c>
      <c r="X25" s="99"/>
      <c r="Y25" s="99"/>
      <c r="Z25" s="99">
        <v>1</v>
      </c>
      <c r="AA25" s="284"/>
      <c r="AB25" s="284"/>
      <c r="AC25" s="284">
        <v>12</v>
      </c>
      <c r="AD25" s="284">
        <v>5</v>
      </c>
      <c r="AE25" s="282"/>
      <c r="AF25" s="282"/>
      <c r="AG25" s="282"/>
      <c r="AH25" s="282"/>
      <c r="AI25" s="282">
        <v>1</v>
      </c>
      <c r="AJ25" s="282">
        <v>1</v>
      </c>
      <c r="AK25" s="282">
        <v>7</v>
      </c>
      <c r="AL25" s="282">
        <v>3</v>
      </c>
      <c r="AM25" s="282"/>
      <c r="AN25" s="282"/>
      <c r="AO25" s="282"/>
      <c r="AP25" s="282"/>
      <c r="AQ25" s="282">
        <v>2</v>
      </c>
      <c r="AR25" s="282">
        <v>0</v>
      </c>
      <c r="AS25" s="282">
        <v>2</v>
      </c>
      <c r="AT25" s="282">
        <v>1</v>
      </c>
      <c r="AU25" s="282"/>
      <c r="AV25" s="282"/>
      <c r="AW25" s="283"/>
      <c r="AX25" s="283"/>
      <c r="AY25" s="283">
        <v>3</v>
      </c>
      <c r="AZ25" s="283">
        <v>1</v>
      </c>
      <c r="BA25" s="283">
        <v>5</v>
      </c>
      <c r="BB25" s="283">
        <v>3</v>
      </c>
      <c r="BC25" s="283">
        <v>1</v>
      </c>
      <c r="BD25" s="283">
        <v>1</v>
      </c>
      <c r="BE25" s="283"/>
      <c r="BF25" s="283"/>
      <c r="BG25" s="283">
        <v>3</v>
      </c>
      <c r="BH25" s="283">
        <v>0</v>
      </c>
      <c r="BI25" s="278">
        <f t="shared" si="1"/>
        <v>12</v>
      </c>
      <c r="BJ25" s="256">
        <f t="shared" si="1"/>
        <v>5</v>
      </c>
      <c r="BK25" s="256">
        <f t="shared" si="2"/>
        <v>12</v>
      </c>
      <c r="BL25" s="256">
        <f t="shared" si="2"/>
        <v>5</v>
      </c>
      <c r="BM25" s="256">
        <f t="shared" si="3"/>
        <v>12</v>
      </c>
      <c r="BN25" s="256">
        <f t="shared" si="3"/>
        <v>5</v>
      </c>
      <c r="BO25" s="257" t="str">
        <f t="shared" si="4"/>
        <v>Mire</v>
      </c>
      <c r="BP25" s="257" t="str">
        <f t="shared" si="5"/>
        <v>Mire</v>
      </c>
      <c r="BQ25" s="257" t="str">
        <f t="shared" si="6"/>
        <v>Mire</v>
      </c>
      <c r="BR25" s="257" t="str">
        <f t="shared" si="7"/>
        <v>Mire</v>
      </c>
      <c r="BS25" s="257" t="str">
        <f t="shared" si="8"/>
        <v>Mire</v>
      </c>
      <c r="BT25" s="257" t="str">
        <f t="shared" si="9"/>
        <v>Mire</v>
      </c>
    </row>
    <row r="26" spans="1:72" ht="15.75">
      <c r="A26" s="209" t="s">
        <v>77</v>
      </c>
      <c r="B26" s="209" t="s">
        <v>876</v>
      </c>
      <c r="C26" s="209"/>
      <c r="D26" s="209"/>
      <c r="E26" s="209" t="s">
        <v>844</v>
      </c>
      <c r="F26" s="209" t="s">
        <v>449</v>
      </c>
      <c r="G26" s="209" t="s">
        <v>758</v>
      </c>
      <c r="H26" s="209">
        <v>56</v>
      </c>
      <c r="I26" s="208" t="s">
        <v>897</v>
      </c>
      <c r="J26" s="208" t="s">
        <v>78</v>
      </c>
      <c r="K26" s="208" t="s">
        <v>78</v>
      </c>
      <c r="L26" s="208" t="s">
        <v>575</v>
      </c>
      <c r="M26" s="208" t="s">
        <v>575</v>
      </c>
      <c r="N26" s="208" t="s">
        <v>861</v>
      </c>
      <c r="O26" s="208" t="s">
        <v>609</v>
      </c>
      <c r="P26" s="209" t="s">
        <v>598</v>
      </c>
      <c r="Q26" s="209" t="s">
        <v>200</v>
      </c>
      <c r="R26" s="209" t="s">
        <v>601</v>
      </c>
      <c r="S26" s="209" t="s">
        <v>902</v>
      </c>
      <c r="T26" s="273">
        <f t="shared" si="0"/>
        <v>9</v>
      </c>
      <c r="U26" s="273">
        <f t="shared" si="0"/>
        <v>6</v>
      </c>
      <c r="V26" s="274">
        <v>1</v>
      </c>
      <c r="W26" s="274">
        <v>0</v>
      </c>
      <c r="X26" s="99">
        <v>1</v>
      </c>
      <c r="Y26" s="99"/>
      <c r="Z26" s="99"/>
      <c r="AA26" s="275"/>
      <c r="AB26" s="275"/>
      <c r="AC26" s="275">
        <v>9</v>
      </c>
      <c r="AD26" s="275">
        <v>6</v>
      </c>
      <c r="AE26" s="276">
        <v>1</v>
      </c>
      <c r="AF26" s="276">
        <v>1</v>
      </c>
      <c r="AG26" s="276"/>
      <c r="AH26" s="276"/>
      <c r="AI26" s="276">
        <v>5</v>
      </c>
      <c r="AJ26" s="276">
        <v>4</v>
      </c>
      <c r="AK26" s="276">
        <v>2</v>
      </c>
      <c r="AL26" s="276">
        <v>1</v>
      </c>
      <c r="AM26" s="276"/>
      <c r="AN26" s="276"/>
      <c r="AO26" s="276"/>
      <c r="AP26" s="276"/>
      <c r="AQ26" s="276"/>
      <c r="AR26" s="276"/>
      <c r="AS26" s="276">
        <v>1</v>
      </c>
      <c r="AT26" s="276">
        <v>0</v>
      </c>
      <c r="AU26" s="276"/>
      <c r="AV26" s="276"/>
      <c r="AW26" s="277">
        <v>1</v>
      </c>
      <c r="AX26" s="277">
        <v>1</v>
      </c>
      <c r="AY26" s="277">
        <v>4</v>
      </c>
      <c r="AZ26" s="277">
        <v>2</v>
      </c>
      <c r="BA26" s="277">
        <v>3</v>
      </c>
      <c r="BB26" s="277">
        <v>3</v>
      </c>
      <c r="BC26" s="277"/>
      <c r="BD26" s="277"/>
      <c r="BE26" s="277"/>
      <c r="BF26" s="277"/>
      <c r="BG26" s="277">
        <v>1</v>
      </c>
      <c r="BH26" s="277">
        <v>0</v>
      </c>
      <c r="BI26" s="278">
        <f t="shared" si="1"/>
        <v>9</v>
      </c>
      <c r="BJ26" s="256">
        <f t="shared" si="1"/>
        <v>6</v>
      </c>
      <c r="BK26" s="256">
        <f t="shared" si="2"/>
        <v>9</v>
      </c>
      <c r="BL26" s="256">
        <f t="shared" si="2"/>
        <v>6</v>
      </c>
      <c r="BM26" s="256">
        <f t="shared" si="3"/>
        <v>9</v>
      </c>
      <c r="BN26" s="256">
        <f t="shared" si="3"/>
        <v>6</v>
      </c>
      <c r="BO26" s="257" t="str">
        <f t="shared" si="4"/>
        <v>Mire</v>
      </c>
      <c r="BP26" s="257" t="str">
        <f t="shared" si="5"/>
        <v>Mire</v>
      </c>
      <c r="BQ26" s="257" t="str">
        <f t="shared" si="6"/>
        <v>Mire</v>
      </c>
      <c r="BR26" s="257" t="str">
        <f t="shared" si="7"/>
        <v>Mire</v>
      </c>
      <c r="BS26" s="257" t="str">
        <f t="shared" si="8"/>
        <v>Mire</v>
      </c>
      <c r="BT26" s="257" t="str">
        <f t="shared" si="9"/>
        <v>Mire</v>
      </c>
    </row>
    <row r="27" spans="1:72" ht="15.75">
      <c r="A27" s="209" t="s">
        <v>77</v>
      </c>
      <c r="B27" s="209" t="s">
        <v>877</v>
      </c>
      <c r="C27" s="209"/>
      <c r="D27" s="209"/>
      <c r="E27" s="209" t="s">
        <v>845</v>
      </c>
      <c r="F27" s="209" t="s">
        <v>409</v>
      </c>
      <c r="G27" s="209" t="s">
        <v>758</v>
      </c>
      <c r="H27" s="209">
        <v>57</v>
      </c>
      <c r="I27" s="208" t="s">
        <v>897</v>
      </c>
      <c r="J27" s="208" t="s">
        <v>78</v>
      </c>
      <c r="K27" s="208" t="s">
        <v>78</v>
      </c>
      <c r="L27" s="209" t="s">
        <v>862</v>
      </c>
      <c r="M27" s="208" t="s">
        <v>862</v>
      </c>
      <c r="N27" s="208" t="s">
        <v>861</v>
      </c>
      <c r="O27" s="208" t="s">
        <v>609</v>
      </c>
      <c r="P27" s="209" t="s">
        <v>598</v>
      </c>
      <c r="Q27" s="209" t="s">
        <v>200</v>
      </c>
      <c r="R27" s="209" t="s">
        <v>601</v>
      </c>
      <c r="S27" s="209" t="s">
        <v>902</v>
      </c>
      <c r="T27" s="273">
        <f t="shared" si="0"/>
        <v>11</v>
      </c>
      <c r="U27" s="273">
        <f t="shared" si="0"/>
        <v>6</v>
      </c>
      <c r="V27" s="274">
        <v>2</v>
      </c>
      <c r="W27" s="274">
        <v>0</v>
      </c>
      <c r="X27" s="99"/>
      <c r="Y27" s="99"/>
      <c r="Z27" s="99">
        <v>1</v>
      </c>
      <c r="AA27" s="275"/>
      <c r="AB27" s="275"/>
      <c r="AC27" s="275">
        <v>11</v>
      </c>
      <c r="AD27" s="275">
        <v>6</v>
      </c>
      <c r="AE27" s="276">
        <v>1</v>
      </c>
      <c r="AF27" s="276">
        <v>1</v>
      </c>
      <c r="AG27" s="276">
        <v>1</v>
      </c>
      <c r="AH27" s="276">
        <v>1</v>
      </c>
      <c r="AI27" s="276">
        <v>3</v>
      </c>
      <c r="AJ27" s="276">
        <v>3</v>
      </c>
      <c r="AK27" s="276">
        <v>1</v>
      </c>
      <c r="AL27" s="276">
        <v>1</v>
      </c>
      <c r="AM27" s="276"/>
      <c r="AN27" s="276"/>
      <c r="AO27" s="276">
        <v>1</v>
      </c>
      <c r="AP27" s="276">
        <v>0</v>
      </c>
      <c r="AQ27" s="276"/>
      <c r="AR27" s="276"/>
      <c r="AS27" s="276">
        <v>1</v>
      </c>
      <c r="AT27" s="276">
        <v>0</v>
      </c>
      <c r="AU27" s="276">
        <v>3</v>
      </c>
      <c r="AV27" s="276">
        <v>0</v>
      </c>
      <c r="AW27" s="277">
        <v>1</v>
      </c>
      <c r="AX27" s="277">
        <v>1</v>
      </c>
      <c r="AY27" s="277">
        <v>2</v>
      </c>
      <c r="AZ27" s="277">
        <v>2</v>
      </c>
      <c r="BA27" s="277">
        <v>3</v>
      </c>
      <c r="BB27" s="277">
        <v>3</v>
      </c>
      <c r="BC27" s="277"/>
      <c r="BD27" s="277"/>
      <c r="BE27" s="277">
        <v>1</v>
      </c>
      <c r="BF27" s="277">
        <v>0</v>
      </c>
      <c r="BG27" s="277">
        <v>4</v>
      </c>
      <c r="BH27" s="277">
        <v>0</v>
      </c>
      <c r="BI27" s="278">
        <f t="shared" si="1"/>
        <v>11</v>
      </c>
      <c r="BJ27" s="256">
        <f t="shared" si="1"/>
        <v>6</v>
      </c>
      <c r="BK27" s="256">
        <f t="shared" si="2"/>
        <v>11</v>
      </c>
      <c r="BL27" s="256">
        <f t="shared" si="2"/>
        <v>6</v>
      </c>
      <c r="BM27" s="256">
        <f t="shared" si="3"/>
        <v>11</v>
      </c>
      <c r="BN27" s="256">
        <f t="shared" si="3"/>
        <v>6</v>
      </c>
      <c r="BO27" s="257" t="str">
        <f t="shared" si="4"/>
        <v>Mire</v>
      </c>
      <c r="BP27" s="257" t="str">
        <f t="shared" si="5"/>
        <v>Mire</v>
      </c>
      <c r="BQ27" s="257" t="str">
        <f t="shared" si="6"/>
        <v>Mire</v>
      </c>
      <c r="BR27" s="257" t="str">
        <f t="shared" si="7"/>
        <v>Mire</v>
      </c>
      <c r="BS27" s="257" t="str">
        <f t="shared" si="8"/>
        <v>Mire</v>
      </c>
      <c r="BT27" s="257" t="str">
        <f t="shared" si="9"/>
        <v>Mire</v>
      </c>
    </row>
    <row r="28" spans="1:72" ht="15.75">
      <c r="A28" s="209" t="s">
        <v>77</v>
      </c>
      <c r="B28" s="209" t="s">
        <v>878</v>
      </c>
      <c r="C28" s="209"/>
      <c r="D28" s="209"/>
      <c r="E28" s="209" t="s">
        <v>325</v>
      </c>
      <c r="F28" s="209" t="s">
        <v>846</v>
      </c>
      <c r="G28" s="209" t="s">
        <v>898</v>
      </c>
      <c r="H28" s="209">
        <v>43</v>
      </c>
      <c r="I28" s="208" t="s">
        <v>897</v>
      </c>
      <c r="J28" s="208" t="s">
        <v>78</v>
      </c>
      <c r="K28" s="208" t="s">
        <v>78</v>
      </c>
      <c r="L28" s="208" t="s">
        <v>548</v>
      </c>
      <c r="M28" s="208" t="s">
        <v>548</v>
      </c>
      <c r="N28" s="208" t="s">
        <v>861</v>
      </c>
      <c r="O28" s="208" t="s">
        <v>609</v>
      </c>
      <c r="P28" s="209" t="s">
        <v>598</v>
      </c>
      <c r="Q28" s="209" t="s">
        <v>200</v>
      </c>
      <c r="R28" s="209" t="s">
        <v>601</v>
      </c>
      <c r="S28" s="209" t="s">
        <v>902</v>
      </c>
      <c r="T28" s="273">
        <f t="shared" si="0"/>
        <v>13</v>
      </c>
      <c r="U28" s="273">
        <f t="shared" si="0"/>
        <v>9</v>
      </c>
      <c r="V28" s="274">
        <v>1</v>
      </c>
      <c r="W28" s="274">
        <v>1</v>
      </c>
      <c r="X28" s="99"/>
      <c r="Y28" s="99"/>
      <c r="Z28" s="99"/>
      <c r="AA28" s="275"/>
      <c r="AB28" s="275"/>
      <c r="AC28" s="275">
        <v>13</v>
      </c>
      <c r="AD28" s="275">
        <v>9</v>
      </c>
      <c r="AE28" s="276"/>
      <c r="AF28" s="276"/>
      <c r="AG28" s="276">
        <v>1</v>
      </c>
      <c r="AH28" s="276">
        <v>1</v>
      </c>
      <c r="AI28" s="276">
        <v>1</v>
      </c>
      <c r="AJ28" s="276">
        <v>1</v>
      </c>
      <c r="AK28" s="276">
        <v>3</v>
      </c>
      <c r="AL28" s="276">
        <v>3</v>
      </c>
      <c r="AM28" s="276">
        <v>4</v>
      </c>
      <c r="AN28" s="276">
        <v>3</v>
      </c>
      <c r="AO28" s="276">
        <v>1</v>
      </c>
      <c r="AP28" s="276">
        <v>1</v>
      </c>
      <c r="AQ28" s="276">
        <v>2</v>
      </c>
      <c r="AR28" s="276">
        <v>0</v>
      </c>
      <c r="AS28" s="276"/>
      <c r="AT28" s="276"/>
      <c r="AU28" s="276">
        <v>1</v>
      </c>
      <c r="AV28" s="276">
        <v>0</v>
      </c>
      <c r="AW28" s="277">
        <v>2</v>
      </c>
      <c r="AX28" s="277">
        <v>2</v>
      </c>
      <c r="AY28" s="277">
        <v>2</v>
      </c>
      <c r="AZ28" s="277">
        <v>2</v>
      </c>
      <c r="BA28" s="277">
        <v>4</v>
      </c>
      <c r="BB28" s="277">
        <v>4</v>
      </c>
      <c r="BC28" s="277">
        <v>2</v>
      </c>
      <c r="BD28" s="277">
        <v>1</v>
      </c>
      <c r="BE28" s="277">
        <v>1</v>
      </c>
      <c r="BF28" s="277">
        <v>0</v>
      </c>
      <c r="BG28" s="277">
        <v>2</v>
      </c>
      <c r="BH28" s="277">
        <v>0</v>
      </c>
      <c r="BI28" s="278">
        <f t="shared" si="1"/>
        <v>13</v>
      </c>
      <c r="BJ28" s="256">
        <f t="shared" si="1"/>
        <v>9</v>
      </c>
      <c r="BK28" s="256">
        <f t="shared" si="2"/>
        <v>13</v>
      </c>
      <c r="BL28" s="256">
        <f t="shared" si="2"/>
        <v>9</v>
      </c>
      <c r="BM28" s="256">
        <f t="shared" si="3"/>
        <v>13</v>
      </c>
      <c r="BN28" s="256">
        <f t="shared" si="3"/>
        <v>9</v>
      </c>
      <c r="BO28" s="257" t="str">
        <f t="shared" si="4"/>
        <v>Mire</v>
      </c>
      <c r="BP28" s="257" t="str">
        <f t="shared" si="5"/>
        <v>Mire</v>
      </c>
      <c r="BQ28" s="257" t="str">
        <f t="shared" si="6"/>
        <v>Mire</v>
      </c>
      <c r="BR28" s="257" t="str">
        <f t="shared" si="7"/>
        <v>Mire</v>
      </c>
      <c r="BS28" s="257" t="str">
        <f t="shared" si="8"/>
        <v>Mire</v>
      </c>
      <c r="BT28" s="257" t="str">
        <f t="shared" si="9"/>
        <v>Mire</v>
      </c>
    </row>
    <row r="29" spans="1:72" ht="15.75">
      <c r="A29" s="209" t="s">
        <v>77</v>
      </c>
      <c r="B29" s="209" t="s">
        <v>879</v>
      </c>
      <c r="C29" s="209"/>
      <c r="D29" s="209"/>
      <c r="E29" s="209" t="s">
        <v>847</v>
      </c>
      <c r="F29" s="209" t="s">
        <v>848</v>
      </c>
      <c r="G29" s="209" t="s">
        <v>758</v>
      </c>
      <c r="H29" s="209">
        <v>56</v>
      </c>
      <c r="I29" s="208" t="s">
        <v>897</v>
      </c>
      <c r="J29" s="208" t="s">
        <v>78</v>
      </c>
      <c r="K29" s="208" t="s">
        <v>78</v>
      </c>
      <c r="L29" s="209" t="s">
        <v>865</v>
      </c>
      <c r="M29" s="208" t="s">
        <v>865</v>
      </c>
      <c r="N29" s="208" t="s">
        <v>596</v>
      </c>
      <c r="O29" s="208" t="s">
        <v>609</v>
      </c>
      <c r="P29" s="209" t="s">
        <v>598</v>
      </c>
      <c r="Q29" s="209" t="s">
        <v>200</v>
      </c>
      <c r="R29" s="209" t="s">
        <v>601</v>
      </c>
      <c r="S29" s="209" t="s">
        <v>902</v>
      </c>
      <c r="T29" s="273">
        <f t="shared" si="0"/>
        <v>11</v>
      </c>
      <c r="U29" s="273">
        <f t="shared" si="0"/>
        <v>5</v>
      </c>
      <c r="V29" s="274">
        <v>1</v>
      </c>
      <c r="W29" s="274">
        <v>0</v>
      </c>
      <c r="X29" s="99">
        <v>1</v>
      </c>
      <c r="Y29" s="99"/>
      <c r="Z29" s="99"/>
      <c r="AA29" s="275"/>
      <c r="AB29" s="275"/>
      <c r="AC29" s="275">
        <v>11</v>
      </c>
      <c r="AD29" s="275">
        <v>5</v>
      </c>
      <c r="AE29" s="276"/>
      <c r="AF29" s="276"/>
      <c r="AG29" s="276"/>
      <c r="AH29" s="276"/>
      <c r="AI29" s="276"/>
      <c r="AJ29" s="276"/>
      <c r="AK29" s="276">
        <v>3</v>
      </c>
      <c r="AL29" s="276">
        <v>2</v>
      </c>
      <c r="AM29" s="276">
        <v>5</v>
      </c>
      <c r="AN29" s="276">
        <v>1</v>
      </c>
      <c r="AO29" s="276">
        <v>1</v>
      </c>
      <c r="AP29" s="276">
        <v>1</v>
      </c>
      <c r="AQ29" s="276">
        <v>1</v>
      </c>
      <c r="AR29" s="276">
        <v>1</v>
      </c>
      <c r="AS29" s="276">
        <v>1</v>
      </c>
      <c r="AT29" s="276">
        <v>0</v>
      </c>
      <c r="AU29" s="276"/>
      <c r="AV29" s="276"/>
      <c r="AW29" s="277">
        <v>1</v>
      </c>
      <c r="AX29" s="277">
        <v>1</v>
      </c>
      <c r="AY29" s="277">
        <v>3</v>
      </c>
      <c r="AZ29" s="277">
        <v>1</v>
      </c>
      <c r="BA29" s="277">
        <v>5</v>
      </c>
      <c r="BB29" s="277">
        <v>2</v>
      </c>
      <c r="BC29" s="277"/>
      <c r="BD29" s="277"/>
      <c r="BE29" s="277"/>
      <c r="BF29" s="277"/>
      <c r="BG29" s="277">
        <v>2</v>
      </c>
      <c r="BH29" s="277">
        <v>1</v>
      </c>
      <c r="BI29" s="278">
        <f t="shared" si="1"/>
        <v>11</v>
      </c>
      <c r="BJ29" s="256">
        <f t="shared" si="1"/>
        <v>5</v>
      </c>
      <c r="BK29" s="256">
        <f t="shared" si="2"/>
        <v>11</v>
      </c>
      <c r="BL29" s="256">
        <f t="shared" si="2"/>
        <v>5</v>
      </c>
      <c r="BM29" s="256">
        <f t="shared" si="3"/>
        <v>11</v>
      </c>
      <c r="BN29" s="256">
        <f t="shared" si="3"/>
        <v>5</v>
      </c>
      <c r="BO29" s="257" t="str">
        <f t="shared" si="4"/>
        <v>Mire</v>
      </c>
      <c r="BP29" s="257" t="str">
        <f t="shared" si="5"/>
        <v>Mire</v>
      </c>
      <c r="BQ29" s="257" t="str">
        <f t="shared" si="6"/>
        <v>Mire</v>
      </c>
      <c r="BR29" s="257" t="str">
        <f t="shared" si="7"/>
        <v>Mire</v>
      </c>
      <c r="BS29" s="257" t="str">
        <f t="shared" si="8"/>
        <v>Mire</v>
      </c>
      <c r="BT29" s="257" t="str">
        <f t="shared" si="9"/>
        <v>Mire</v>
      </c>
    </row>
    <row r="30" spans="1:72" ht="15.75">
      <c r="A30" s="209" t="s">
        <v>77</v>
      </c>
      <c r="B30" s="209" t="s">
        <v>880</v>
      </c>
      <c r="C30" s="209"/>
      <c r="D30" s="209"/>
      <c r="E30" s="209" t="s">
        <v>333</v>
      </c>
      <c r="F30" s="209" t="s">
        <v>442</v>
      </c>
      <c r="G30" s="209" t="s">
        <v>758</v>
      </c>
      <c r="H30" s="209">
        <v>57</v>
      </c>
      <c r="I30" s="208" t="s">
        <v>897</v>
      </c>
      <c r="J30" s="208" t="s">
        <v>78</v>
      </c>
      <c r="K30" s="208" t="s">
        <v>78</v>
      </c>
      <c r="L30" s="208" t="s">
        <v>548</v>
      </c>
      <c r="M30" s="208" t="s">
        <v>556</v>
      </c>
      <c r="N30" s="208" t="s">
        <v>861</v>
      </c>
      <c r="O30" s="208" t="s">
        <v>609</v>
      </c>
      <c r="P30" s="209" t="s">
        <v>598</v>
      </c>
      <c r="Q30" s="209" t="s">
        <v>200</v>
      </c>
      <c r="R30" s="209" t="s">
        <v>601</v>
      </c>
      <c r="S30" s="209" t="s">
        <v>902</v>
      </c>
      <c r="T30" s="273">
        <f t="shared" si="0"/>
        <v>5</v>
      </c>
      <c r="U30" s="273">
        <f t="shared" si="0"/>
        <v>3</v>
      </c>
      <c r="V30" s="274">
        <v>1</v>
      </c>
      <c r="W30" s="274">
        <v>0</v>
      </c>
      <c r="X30" s="99"/>
      <c r="Y30" s="99"/>
      <c r="Z30" s="99">
        <v>1</v>
      </c>
      <c r="AA30" s="275"/>
      <c r="AB30" s="275"/>
      <c r="AC30" s="275">
        <v>5</v>
      </c>
      <c r="AD30" s="275">
        <v>3</v>
      </c>
      <c r="AE30" s="276"/>
      <c r="AF30" s="276"/>
      <c r="AG30" s="276">
        <v>1</v>
      </c>
      <c r="AH30" s="276">
        <v>1</v>
      </c>
      <c r="AI30" s="276">
        <v>1</v>
      </c>
      <c r="AJ30" s="276">
        <v>1</v>
      </c>
      <c r="AK30" s="276"/>
      <c r="AL30" s="276"/>
      <c r="AM30" s="276">
        <v>1</v>
      </c>
      <c r="AN30" s="276">
        <v>1</v>
      </c>
      <c r="AO30" s="276"/>
      <c r="AP30" s="276"/>
      <c r="AQ30" s="276"/>
      <c r="AR30" s="276"/>
      <c r="AS30" s="276">
        <v>2</v>
      </c>
      <c r="AT30" s="276">
        <v>0</v>
      </c>
      <c r="AU30" s="276"/>
      <c r="AV30" s="276"/>
      <c r="AW30" s="277">
        <v>1</v>
      </c>
      <c r="AX30" s="277">
        <v>1</v>
      </c>
      <c r="AY30" s="277"/>
      <c r="AZ30" s="277"/>
      <c r="BA30" s="277">
        <v>1</v>
      </c>
      <c r="BB30" s="277">
        <v>1</v>
      </c>
      <c r="BC30" s="277">
        <v>1</v>
      </c>
      <c r="BD30" s="277">
        <v>1</v>
      </c>
      <c r="BE30" s="277"/>
      <c r="BF30" s="277"/>
      <c r="BG30" s="277">
        <v>2</v>
      </c>
      <c r="BH30" s="277">
        <v>0</v>
      </c>
      <c r="BI30" s="278">
        <f t="shared" si="1"/>
        <v>5</v>
      </c>
      <c r="BJ30" s="256">
        <f t="shared" si="1"/>
        <v>3</v>
      </c>
      <c r="BK30" s="256">
        <f t="shared" si="2"/>
        <v>5</v>
      </c>
      <c r="BL30" s="256">
        <f t="shared" si="2"/>
        <v>3</v>
      </c>
      <c r="BM30" s="256">
        <f t="shared" si="3"/>
        <v>5</v>
      </c>
      <c r="BN30" s="256">
        <f t="shared" si="3"/>
        <v>3</v>
      </c>
      <c r="BO30" s="257" t="str">
        <f t="shared" si="4"/>
        <v>Mire</v>
      </c>
      <c r="BP30" s="257" t="str">
        <f t="shared" si="5"/>
        <v>Mire</v>
      </c>
      <c r="BQ30" s="257" t="str">
        <f t="shared" si="6"/>
        <v>Mire</v>
      </c>
      <c r="BR30" s="257" t="str">
        <f t="shared" si="7"/>
        <v>Mire</v>
      </c>
      <c r="BS30" s="257" t="str">
        <f t="shared" si="8"/>
        <v>Mire</v>
      </c>
      <c r="BT30" s="257" t="str">
        <f t="shared" si="9"/>
        <v>Mire</v>
      </c>
    </row>
    <row r="31" spans="1:72" ht="15.75">
      <c r="A31" s="209" t="s">
        <v>77</v>
      </c>
      <c r="B31" s="209" t="s">
        <v>881</v>
      </c>
      <c r="C31" s="209"/>
      <c r="D31" s="209"/>
      <c r="E31" s="209" t="s">
        <v>280</v>
      </c>
      <c r="F31" s="209" t="s">
        <v>414</v>
      </c>
      <c r="G31" s="209" t="s">
        <v>758</v>
      </c>
      <c r="H31" s="209">
        <v>60</v>
      </c>
      <c r="I31" s="208" t="s">
        <v>897</v>
      </c>
      <c r="J31" s="208" t="s">
        <v>78</v>
      </c>
      <c r="K31" s="208" t="s">
        <v>78</v>
      </c>
      <c r="L31" s="209" t="s">
        <v>863</v>
      </c>
      <c r="M31" s="208" t="s">
        <v>866</v>
      </c>
      <c r="N31" s="208" t="s">
        <v>861</v>
      </c>
      <c r="O31" s="208" t="s">
        <v>609</v>
      </c>
      <c r="P31" s="209" t="s">
        <v>598</v>
      </c>
      <c r="Q31" s="209" t="s">
        <v>200</v>
      </c>
      <c r="R31" s="209" t="s">
        <v>601</v>
      </c>
      <c r="S31" s="209" t="s">
        <v>902</v>
      </c>
      <c r="T31" s="273">
        <f t="shared" si="0"/>
        <v>7</v>
      </c>
      <c r="U31" s="273">
        <f t="shared" si="0"/>
        <v>3</v>
      </c>
      <c r="V31" s="274">
        <v>2</v>
      </c>
      <c r="W31" s="274">
        <v>1</v>
      </c>
      <c r="X31" s="99"/>
      <c r="Y31" s="99"/>
      <c r="Z31" s="99"/>
      <c r="AA31" s="275"/>
      <c r="AB31" s="275"/>
      <c r="AC31" s="275">
        <v>7</v>
      </c>
      <c r="AD31" s="275">
        <v>3</v>
      </c>
      <c r="AE31" s="276"/>
      <c r="AF31" s="276"/>
      <c r="AG31" s="276"/>
      <c r="AH31" s="276"/>
      <c r="AI31" s="276">
        <v>3</v>
      </c>
      <c r="AJ31" s="276">
        <v>0</v>
      </c>
      <c r="AK31" s="276">
        <v>2</v>
      </c>
      <c r="AL31" s="276">
        <v>2</v>
      </c>
      <c r="AM31" s="276"/>
      <c r="AN31" s="276"/>
      <c r="AO31" s="276">
        <v>1</v>
      </c>
      <c r="AP31" s="276">
        <v>1</v>
      </c>
      <c r="AQ31" s="276"/>
      <c r="AR31" s="276"/>
      <c r="AS31" s="276"/>
      <c r="AT31" s="276"/>
      <c r="AU31" s="276">
        <v>1</v>
      </c>
      <c r="AV31" s="276">
        <v>0</v>
      </c>
      <c r="AW31" s="277"/>
      <c r="AX31" s="277"/>
      <c r="AY31" s="277">
        <v>4</v>
      </c>
      <c r="AZ31" s="277">
        <v>1</v>
      </c>
      <c r="BA31" s="277">
        <v>1</v>
      </c>
      <c r="BB31" s="277">
        <v>1</v>
      </c>
      <c r="BC31" s="277"/>
      <c r="BD31" s="277"/>
      <c r="BE31" s="277">
        <v>1</v>
      </c>
      <c r="BF31" s="277">
        <v>1</v>
      </c>
      <c r="BG31" s="277">
        <v>1</v>
      </c>
      <c r="BH31" s="277">
        <v>0</v>
      </c>
      <c r="BI31" s="278">
        <f t="shared" si="1"/>
        <v>7</v>
      </c>
      <c r="BJ31" s="256">
        <f t="shared" si="1"/>
        <v>3</v>
      </c>
      <c r="BK31" s="256">
        <f t="shared" si="2"/>
        <v>7</v>
      </c>
      <c r="BL31" s="256">
        <f t="shared" si="2"/>
        <v>3</v>
      </c>
      <c r="BM31" s="256">
        <f t="shared" si="3"/>
        <v>7</v>
      </c>
      <c r="BN31" s="256">
        <f t="shared" si="3"/>
        <v>3</v>
      </c>
      <c r="BO31" s="257" t="str">
        <f t="shared" si="4"/>
        <v>Mire</v>
      </c>
      <c r="BP31" s="257" t="str">
        <f t="shared" si="5"/>
        <v>Mire</v>
      </c>
      <c r="BQ31" s="257" t="str">
        <f t="shared" si="6"/>
        <v>Mire</v>
      </c>
      <c r="BR31" s="257" t="str">
        <f t="shared" si="7"/>
        <v>Mire</v>
      </c>
      <c r="BS31" s="257" t="str">
        <f t="shared" si="8"/>
        <v>Mire</v>
      </c>
      <c r="BT31" s="257" t="str">
        <f t="shared" si="9"/>
        <v>Mire</v>
      </c>
    </row>
    <row r="32" spans="1:72" ht="15.75">
      <c r="A32" s="209" t="s">
        <v>77</v>
      </c>
      <c r="B32" s="209" t="s">
        <v>882</v>
      </c>
      <c r="C32" s="209"/>
      <c r="D32" s="209"/>
      <c r="E32" s="209" t="s">
        <v>348</v>
      </c>
      <c r="F32" s="209" t="s">
        <v>448</v>
      </c>
      <c r="G32" s="209" t="s">
        <v>758</v>
      </c>
      <c r="H32" s="209">
        <v>39</v>
      </c>
      <c r="I32" s="208" t="s">
        <v>897</v>
      </c>
      <c r="J32" s="208" t="s">
        <v>78</v>
      </c>
      <c r="K32" s="208" t="s">
        <v>78</v>
      </c>
      <c r="L32" s="208" t="s">
        <v>570</v>
      </c>
      <c r="M32" s="208" t="s">
        <v>570</v>
      </c>
      <c r="N32" s="208" t="s">
        <v>861</v>
      </c>
      <c r="O32" s="208" t="s">
        <v>609</v>
      </c>
      <c r="P32" s="209" t="s">
        <v>598</v>
      </c>
      <c r="Q32" s="209" t="s">
        <v>200</v>
      </c>
      <c r="R32" s="209" t="s">
        <v>601</v>
      </c>
      <c r="S32" s="209" t="s">
        <v>902</v>
      </c>
      <c r="T32" s="273">
        <f t="shared" si="0"/>
        <v>7</v>
      </c>
      <c r="U32" s="273">
        <f t="shared" si="0"/>
        <v>0</v>
      </c>
      <c r="V32" s="274">
        <v>1</v>
      </c>
      <c r="W32" s="274">
        <v>0</v>
      </c>
      <c r="X32" s="99"/>
      <c r="Y32" s="99"/>
      <c r="Z32" s="99"/>
      <c r="AA32" s="275"/>
      <c r="AB32" s="275"/>
      <c r="AC32" s="275">
        <v>7</v>
      </c>
      <c r="AD32" s="275">
        <v>0</v>
      </c>
      <c r="AE32" s="276"/>
      <c r="AF32" s="276"/>
      <c r="AG32" s="276"/>
      <c r="AH32" s="276"/>
      <c r="AI32" s="276">
        <v>2</v>
      </c>
      <c r="AJ32" s="276">
        <v>0</v>
      </c>
      <c r="AK32" s="276">
        <v>2</v>
      </c>
      <c r="AL32" s="276">
        <v>0</v>
      </c>
      <c r="AM32" s="276">
        <v>2</v>
      </c>
      <c r="AN32" s="276">
        <v>0</v>
      </c>
      <c r="AO32" s="276"/>
      <c r="AP32" s="276"/>
      <c r="AQ32" s="276">
        <v>1</v>
      </c>
      <c r="AR32" s="276">
        <v>0</v>
      </c>
      <c r="AS32" s="276"/>
      <c r="AT32" s="276"/>
      <c r="AU32" s="276"/>
      <c r="AV32" s="276"/>
      <c r="AW32" s="277"/>
      <c r="AX32" s="277"/>
      <c r="AY32" s="277">
        <v>2</v>
      </c>
      <c r="AZ32" s="277">
        <v>0</v>
      </c>
      <c r="BA32" s="277">
        <v>3</v>
      </c>
      <c r="BB32" s="277">
        <v>0</v>
      </c>
      <c r="BC32" s="277"/>
      <c r="BD32" s="277"/>
      <c r="BE32" s="277">
        <v>2</v>
      </c>
      <c r="BF32" s="277">
        <v>0</v>
      </c>
      <c r="BG32" s="277"/>
      <c r="BH32" s="277"/>
      <c r="BI32" s="278">
        <f t="shared" si="1"/>
        <v>7</v>
      </c>
      <c r="BJ32" s="256">
        <f t="shared" si="1"/>
        <v>0</v>
      </c>
      <c r="BK32" s="256">
        <f t="shared" si="2"/>
        <v>7</v>
      </c>
      <c r="BL32" s="256">
        <f t="shared" si="2"/>
        <v>0</v>
      </c>
      <c r="BM32" s="256">
        <f t="shared" si="3"/>
        <v>7</v>
      </c>
      <c r="BN32" s="256">
        <f t="shared" si="3"/>
        <v>0</v>
      </c>
      <c r="BO32" s="257" t="str">
        <f t="shared" si="4"/>
        <v>Mire</v>
      </c>
      <c r="BP32" s="257" t="str">
        <f t="shared" si="5"/>
        <v>Mire</v>
      </c>
      <c r="BQ32" s="257" t="str">
        <f t="shared" si="6"/>
        <v>Mire</v>
      </c>
      <c r="BR32" s="257" t="str">
        <f t="shared" si="7"/>
        <v>Mire</v>
      </c>
      <c r="BS32" s="257" t="str">
        <f t="shared" si="8"/>
        <v>Mire</v>
      </c>
      <c r="BT32" s="257" t="str">
        <f t="shared" si="9"/>
        <v>Mire</v>
      </c>
    </row>
    <row r="33" spans="1:72" ht="15.75">
      <c r="A33" s="209" t="s">
        <v>77</v>
      </c>
      <c r="B33" s="209" t="s">
        <v>883</v>
      </c>
      <c r="C33" s="209"/>
      <c r="D33" s="209"/>
      <c r="E33" s="209" t="s">
        <v>615</v>
      </c>
      <c r="F33" s="209" t="s">
        <v>849</v>
      </c>
      <c r="G33" s="209" t="s">
        <v>758</v>
      </c>
      <c r="H33" s="209">
        <v>59</v>
      </c>
      <c r="I33" s="208" t="s">
        <v>897</v>
      </c>
      <c r="J33" s="208" t="s">
        <v>78</v>
      </c>
      <c r="K33" s="208" t="s">
        <v>78</v>
      </c>
      <c r="L33" s="209" t="s">
        <v>570</v>
      </c>
      <c r="M33" s="208" t="s">
        <v>571</v>
      </c>
      <c r="N33" s="208" t="s">
        <v>861</v>
      </c>
      <c r="O33" s="208" t="s">
        <v>609</v>
      </c>
      <c r="P33" s="209" t="s">
        <v>598</v>
      </c>
      <c r="Q33" s="209" t="s">
        <v>200</v>
      </c>
      <c r="R33" s="209" t="s">
        <v>601</v>
      </c>
      <c r="S33" s="209" t="s">
        <v>902</v>
      </c>
      <c r="T33" s="273">
        <f t="shared" si="0"/>
        <v>7</v>
      </c>
      <c r="U33" s="273">
        <f t="shared" si="0"/>
        <v>3</v>
      </c>
      <c r="V33" s="274">
        <v>2</v>
      </c>
      <c r="W33" s="274">
        <v>0</v>
      </c>
      <c r="X33" s="99"/>
      <c r="Y33" s="99"/>
      <c r="Z33" s="99">
        <v>1</v>
      </c>
      <c r="AA33" s="275"/>
      <c r="AB33" s="275"/>
      <c r="AC33" s="275">
        <v>7</v>
      </c>
      <c r="AD33" s="275">
        <v>3</v>
      </c>
      <c r="AE33" s="276"/>
      <c r="AF33" s="276"/>
      <c r="AG33" s="276"/>
      <c r="AH33" s="276"/>
      <c r="AI33" s="276">
        <v>1</v>
      </c>
      <c r="AJ33" s="276">
        <v>1</v>
      </c>
      <c r="AK33" s="276">
        <v>2</v>
      </c>
      <c r="AL33" s="276">
        <v>2</v>
      </c>
      <c r="AM33" s="276">
        <v>1</v>
      </c>
      <c r="AN33" s="276">
        <v>0</v>
      </c>
      <c r="AO33" s="276"/>
      <c r="AP33" s="276"/>
      <c r="AQ33" s="276">
        <v>2</v>
      </c>
      <c r="AR33" s="276">
        <v>0</v>
      </c>
      <c r="AS33" s="276">
        <v>1</v>
      </c>
      <c r="AT33" s="276">
        <v>0</v>
      </c>
      <c r="AU33" s="276"/>
      <c r="AV33" s="276"/>
      <c r="AW33" s="277">
        <v>1</v>
      </c>
      <c r="AX33" s="277">
        <v>1</v>
      </c>
      <c r="AY33" s="277"/>
      <c r="AZ33" s="277"/>
      <c r="BA33" s="277">
        <v>2</v>
      </c>
      <c r="BB33" s="277">
        <v>2</v>
      </c>
      <c r="BC33" s="277">
        <v>1</v>
      </c>
      <c r="BD33" s="277">
        <v>0</v>
      </c>
      <c r="BE33" s="277"/>
      <c r="BF33" s="277"/>
      <c r="BG33" s="277">
        <v>3</v>
      </c>
      <c r="BH33" s="277">
        <v>0</v>
      </c>
      <c r="BI33" s="278">
        <f t="shared" si="1"/>
        <v>7</v>
      </c>
      <c r="BJ33" s="256">
        <f t="shared" si="1"/>
        <v>3</v>
      </c>
      <c r="BK33" s="256">
        <f t="shared" si="2"/>
        <v>7</v>
      </c>
      <c r="BL33" s="256">
        <f t="shared" si="2"/>
        <v>3</v>
      </c>
      <c r="BM33" s="256">
        <f t="shared" si="3"/>
        <v>7</v>
      </c>
      <c r="BN33" s="256">
        <f t="shared" si="3"/>
        <v>3</v>
      </c>
      <c r="BO33" s="257" t="str">
        <f t="shared" si="4"/>
        <v>Mire</v>
      </c>
      <c r="BP33" s="257" t="str">
        <f t="shared" si="5"/>
        <v>Mire</v>
      </c>
      <c r="BQ33" s="257" t="str">
        <f t="shared" si="6"/>
        <v>Mire</v>
      </c>
      <c r="BR33" s="257" t="str">
        <f t="shared" si="7"/>
        <v>Mire</v>
      </c>
      <c r="BS33" s="257" t="str">
        <f t="shared" si="8"/>
        <v>Mire</v>
      </c>
      <c r="BT33" s="257" t="str">
        <f t="shared" si="9"/>
        <v>Mire</v>
      </c>
    </row>
    <row r="34" spans="1:72" ht="15.75">
      <c r="A34" s="209" t="s">
        <v>77</v>
      </c>
      <c r="B34" s="209" t="s">
        <v>884</v>
      </c>
      <c r="C34" s="209"/>
      <c r="D34" s="209"/>
      <c r="E34" s="209" t="s">
        <v>305</v>
      </c>
      <c r="F34" s="209" t="s">
        <v>427</v>
      </c>
      <c r="G34" s="209" t="s">
        <v>758</v>
      </c>
      <c r="H34" s="209">
        <v>52</v>
      </c>
      <c r="I34" s="208" t="s">
        <v>897</v>
      </c>
      <c r="J34" s="208" t="s">
        <v>78</v>
      </c>
      <c r="K34" s="208" t="s">
        <v>78</v>
      </c>
      <c r="L34" s="208" t="s">
        <v>526</v>
      </c>
      <c r="M34" s="208" t="s">
        <v>526</v>
      </c>
      <c r="N34" s="208" t="s">
        <v>861</v>
      </c>
      <c r="O34" s="208" t="s">
        <v>609</v>
      </c>
      <c r="P34" s="209" t="s">
        <v>598</v>
      </c>
      <c r="Q34" s="209" t="s">
        <v>200</v>
      </c>
      <c r="R34" s="209" t="s">
        <v>601</v>
      </c>
      <c r="S34" s="209" t="s">
        <v>902</v>
      </c>
      <c r="T34" s="273">
        <f t="shared" si="0"/>
        <v>10</v>
      </c>
      <c r="U34" s="273">
        <f t="shared" si="0"/>
        <v>3</v>
      </c>
      <c r="V34" s="274">
        <v>2</v>
      </c>
      <c r="W34" s="274">
        <v>0</v>
      </c>
      <c r="X34" s="99"/>
      <c r="Y34" s="99"/>
      <c r="Z34" s="99"/>
      <c r="AA34" s="275"/>
      <c r="AB34" s="275"/>
      <c r="AC34" s="275">
        <v>10</v>
      </c>
      <c r="AD34" s="275">
        <v>3</v>
      </c>
      <c r="AE34" s="276"/>
      <c r="AF34" s="276"/>
      <c r="AG34" s="276">
        <v>1</v>
      </c>
      <c r="AH34" s="276">
        <v>1</v>
      </c>
      <c r="AI34" s="276">
        <v>3</v>
      </c>
      <c r="AJ34" s="276">
        <v>2</v>
      </c>
      <c r="AK34" s="276"/>
      <c r="AL34" s="276"/>
      <c r="AM34" s="276">
        <v>2</v>
      </c>
      <c r="AN34" s="276">
        <v>0</v>
      </c>
      <c r="AO34" s="276"/>
      <c r="AP34" s="276"/>
      <c r="AQ34" s="276">
        <v>1</v>
      </c>
      <c r="AR34" s="276">
        <v>0</v>
      </c>
      <c r="AS34" s="276">
        <v>3</v>
      </c>
      <c r="AT34" s="276">
        <v>0</v>
      </c>
      <c r="AU34" s="276"/>
      <c r="AV34" s="276"/>
      <c r="AW34" s="277">
        <v>3</v>
      </c>
      <c r="AX34" s="277">
        <v>2</v>
      </c>
      <c r="AY34" s="277">
        <v>2</v>
      </c>
      <c r="AZ34" s="277">
        <v>1</v>
      </c>
      <c r="BA34" s="277">
        <v>1</v>
      </c>
      <c r="BB34" s="277">
        <v>0</v>
      </c>
      <c r="BC34" s="277"/>
      <c r="BD34" s="277"/>
      <c r="BE34" s="277"/>
      <c r="BF34" s="277"/>
      <c r="BG34" s="277">
        <v>4</v>
      </c>
      <c r="BH34" s="277">
        <v>0</v>
      </c>
      <c r="BI34" s="278">
        <f t="shared" si="1"/>
        <v>10</v>
      </c>
      <c r="BJ34" s="256">
        <f t="shared" si="1"/>
        <v>3</v>
      </c>
      <c r="BK34" s="256">
        <f t="shared" si="2"/>
        <v>10</v>
      </c>
      <c r="BL34" s="256">
        <f t="shared" si="2"/>
        <v>3</v>
      </c>
      <c r="BM34" s="256">
        <f t="shared" si="3"/>
        <v>10</v>
      </c>
      <c r="BN34" s="256">
        <f t="shared" si="3"/>
        <v>3</v>
      </c>
      <c r="BO34" s="257" t="str">
        <f aca="true" t="shared" si="10" ref="BO34:BO44">IF(BI34=T34,"Mire","Gabim")</f>
        <v>Mire</v>
      </c>
      <c r="BP34" s="257" t="str">
        <f aca="true" t="shared" si="11" ref="BP34:BP44">IF(BJ34=U34,"Mire","Gabim")</f>
        <v>Mire</v>
      </c>
      <c r="BQ34" s="257" t="str">
        <f aca="true" t="shared" si="12" ref="BQ34:BQ44">IF(BK34=T34,"Mire","Gabim")</f>
        <v>Mire</v>
      </c>
      <c r="BR34" s="257" t="str">
        <f aca="true" t="shared" si="13" ref="BR34:BR44">IF(BL34=U34,"Mire","Gabim")</f>
        <v>Mire</v>
      </c>
      <c r="BS34" s="257" t="str">
        <f aca="true" t="shared" si="14" ref="BS34:BS44">IF(BM34=T34,"Mire","Gabim")</f>
        <v>Mire</v>
      </c>
      <c r="BT34" s="257" t="str">
        <f aca="true" t="shared" si="15" ref="BT34:BT44">IF(BN34=U34,"Mire","Gabim")</f>
        <v>Mire</v>
      </c>
    </row>
    <row r="35" spans="1:72" ht="15.75">
      <c r="A35" s="209" t="s">
        <v>77</v>
      </c>
      <c r="B35" s="209" t="s">
        <v>885</v>
      </c>
      <c r="C35" s="209"/>
      <c r="D35" s="209"/>
      <c r="E35" s="209" t="s">
        <v>287</v>
      </c>
      <c r="F35" s="209" t="s">
        <v>419</v>
      </c>
      <c r="G35" s="209" t="s">
        <v>758</v>
      </c>
      <c r="H35" s="209">
        <v>61</v>
      </c>
      <c r="I35" s="208" t="s">
        <v>897</v>
      </c>
      <c r="J35" s="208" t="s">
        <v>78</v>
      </c>
      <c r="K35" s="208" t="s">
        <v>78</v>
      </c>
      <c r="L35" s="209" t="s">
        <v>867</v>
      </c>
      <c r="M35" s="208" t="s">
        <v>867</v>
      </c>
      <c r="N35" s="208" t="s">
        <v>596</v>
      </c>
      <c r="O35" s="208" t="s">
        <v>597</v>
      </c>
      <c r="P35" s="209" t="s">
        <v>598</v>
      </c>
      <c r="Q35" s="209" t="s">
        <v>200</v>
      </c>
      <c r="R35" s="209" t="s">
        <v>601</v>
      </c>
      <c r="S35" s="209" t="s">
        <v>902</v>
      </c>
      <c r="T35" s="273">
        <f aca="true" t="shared" si="16" ref="T35:U44">AA35+AC35</f>
        <v>9</v>
      </c>
      <c r="U35" s="273">
        <f t="shared" si="16"/>
        <v>7</v>
      </c>
      <c r="V35" s="274">
        <v>2</v>
      </c>
      <c r="W35" s="274">
        <v>1</v>
      </c>
      <c r="X35" s="99"/>
      <c r="Y35" s="99"/>
      <c r="Z35" s="99"/>
      <c r="AA35" s="275"/>
      <c r="AB35" s="275"/>
      <c r="AC35" s="275">
        <v>9</v>
      </c>
      <c r="AD35" s="275">
        <v>7</v>
      </c>
      <c r="AE35" s="276"/>
      <c r="AF35" s="276"/>
      <c r="AG35" s="276">
        <v>1</v>
      </c>
      <c r="AH35" s="276">
        <v>1</v>
      </c>
      <c r="AI35" s="276">
        <v>3</v>
      </c>
      <c r="AJ35" s="276">
        <v>3</v>
      </c>
      <c r="AK35" s="276">
        <v>2</v>
      </c>
      <c r="AL35" s="276">
        <v>2</v>
      </c>
      <c r="AM35" s="276"/>
      <c r="AN35" s="276"/>
      <c r="AO35" s="276">
        <v>1</v>
      </c>
      <c r="AP35" s="276">
        <v>1</v>
      </c>
      <c r="AQ35" s="276"/>
      <c r="AR35" s="276"/>
      <c r="AS35" s="276">
        <v>1</v>
      </c>
      <c r="AT35" s="276">
        <v>0</v>
      </c>
      <c r="AU35" s="276">
        <v>1</v>
      </c>
      <c r="AV35" s="276">
        <v>0</v>
      </c>
      <c r="AW35" s="277">
        <v>1</v>
      </c>
      <c r="AX35" s="277">
        <v>1</v>
      </c>
      <c r="AY35" s="277">
        <v>3</v>
      </c>
      <c r="AZ35" s="277">
        <v>3</v>
      </c>
      <c r="BA35" s="277">
        <v>3</v>
      </c>
      <c r="BB35" s="277">
        <v>3</v>
      </c>
      <c r="BC35" s="277"/>
      <c r="BD35" s="277"/>
      <c r="BE35" s="277"/>
      <c r="BF35" s="277"/>
      <c r="BG35" s="277">
        <v>2</v>
      </c>
      <c r="BH35" s="277">
        <v>0</v>
      </c>
      <c r="BI35" s="278">
        <f aca="true" t="shared" si="17" ref="BI35:BJ44">SUM(AA35,AC35)</f>
        <v>9</v>
      </c>
      <c r="BJ35" s="256">
        <f t="shared" si="17"/>
        <v>7</v>
      </c>
      <c r="BK35" s="256">
        <f aca="true" t="shared" si="18" ref="BK35:BL44">SUM(AE35,AG35,AI35,AK35,AM35,AO35,AQ35,AS35,AU35)</f>
        <v>9</v>
      </c>
      <c r="BL35" s="256">
        <f t="shared" si="18"/>
        <v>7</v>
      </c>
      <c r="BM35" s="256">
        <f aca="true" t="shared" si="19" ref="BM35:BN44">SUM(AW35,AY35,BA35,BC35,BE35,BG35)</f>
        <v>9</v>
      </c>
      <c r="BN35" s="256">
        <f t="shared" si="19"/>
        <v>7</v>
      </c>
      <c r="BO35" s="257" t="str">
        <f t="shared" si="10"/>
        <v>Mire</v>
      </c>
      <c r="BP35" s="257" t="str">
        <f t="shared" si="11"/>
        <v>Mire</v>
      </c>
      <c r="BQ35" s="257" t="str">
        <f t="shared" si="12"/>
        <v>Mire</v>
      </c>
      <c r="BR35" s="257" t="str">
        <f t="shared" si="13"/>
        <v>Mire</v>
      </c>
      <c r="BS35" s="257" t="str">
        <f t="shared" si="14"/>
        <v>Mire</v>
      </c>
      <c r="BT35" s="257" t="str">
        <f t="shared" si="15"/>
        <v>Mire</v>
      </c>
    </row>
    <row r="36" spans="1:72" ht="15.75">
      <c r="A36" s="209" t="s">
        <v>77</v>
      </c>
      <c r="B36" s="209" t="s">
        <v>886</v>
      </c>
      <c r="C36" s="209"/>
      <c r="D36" s="209"/>
      <c r="E36" s="209" t="s">
        <v>297</v>
      </c>
      <c r="F36" s="209" t="s">
        <v>425</v>
      </c>
      <c r="G36" s="209" t="s">
        <v>758</v>
      </c>
      <c r="H36" s="209">
        <v>43</v>
      </c>
      <c r="I36" s="208" t="s">
        <v>897</v>
      </c>
      <c r="J36" s="208" t="s">
        <v>78</v>
      </c>
      <c r="K36" s="208" t="s">
        <v>78</v>
      </c>
      <c r="L36" s="208" t="s">
        <v>868</v>
      </c>
      <c r="M36" s="208" t="s">
        <v>518</v>
      </c>
      <c r="N36" s="208" t="s">
        <v>861</v>
      </c>
      <c r="O36" s="208" t="s">
        <v>609</v>
      </c>
      <c r="P36" s="209" t="s">
        <v>598</v>
      </c>
      <c r="Q36" s="209" t="s">
        <v>200</v>
      </c>
      <c r="R36" s="209" t="s">
        <v>601</v>
      </c>
      <c r="S36" s="209" t="s">
        <v>902</v>
      </c>
      <c r="T36" s="273">
        <f t="shared" si="16"/>
        <v>5</v>
      </c>
      <c r="U36" s="273">
        <f t="shared" si="16"/>
        <v>2</v>
      </c>
      <c r="V36" s="274">
        <v>1</v>
      </c>
      <c r="W36" s="274">
        <v>0</v>
      </c>
      <c r="X36" s="99"/>
      <c r="Y36" s="99"/>
      <c r="Z36" s="99"/>
      <c r="AA36" s="275"/>
      <c r="AB36" s="275"/>
      <c r="AC36" s="275">
        <v>5</v>
      </c>
      <c r="AD36" s="275">
        <v>2</v>
      </c>
      <c r="AE36" s="276"/>
      <c r="AF36" s="276"/>
      <c r="AG36" s="276"/>
      <c r="AH36" s="276"/>
      <c r="AI36" s="276"/>
      <c r="AJ36" s="276"/>
      <c r="AK36" s="276"/>
      <c r="AL36" s="276"/>
      <c r="AM36" s="276">
        <v>2</v>
      </c>
      <c r="AN36" s="276">
        <v>0</v>
      </c>
      <c r="AO36" s="276"/>
      <c r="AP36" s="276"/>
      <c r="AQ36" s="276">
        <v>3</v>
      </c>
      <c r="AR36" s="276">
        <v>2</v>
      </c>
      <c r="AS36" s="276"/>
      <c r="AT36" s="276"/>
      <c r="AU36" s="276"/>
      <c r="AV36" s="276"/>
      <c r="AW36" s="277">
        <v>1</v>
      </c>
      <c r="AX36" s="277">
        <v>0</v>
      </c>
      <c r="AY36" s="277"/>
      <c r="AZ36" s="277"/>
      <c r="BA36" s="277"/>
      <c r="BB36" s="277"/>
      <c r="BC36" s="277"/>
      <c r="BD36" s="277"/>
      <c r="BE36" s="277">
        <v>1</v>
      </c>
      <c r="BF36" s="277">
        <v>0</v>
      </c>
      <c r="BG36" s="277">
        <v>3</v>
      </c>
      <c r="BH36" s="277">
        <v>2</v>
      </c>
      <c r="BI36" s="256">
        <f t="shared" si="17"/>
        <v>5</v>
      </c>
      <c r="BJ36" s="256">
        <f t="shared" si="17"/>
        <v>2</v>
      </c>
      <c r="BK36" s="256">
        <f t="shared" si="18"/>
        <v>5</v>
      </c>
      <c r="BL36" s="256">
        <f t="shared" si="18"/>
        <v>2</v>
      </c>
      <c r="BM36" s="256">
        <f t="shared" si="19"/>
        <v>5</v>
      </c>
      <c r="BN36" s="256">
        <f t="shared" si="19"/>
        <v>2</v>
      </c>
      <c r="BO36" s="257" t="str">
        <f t="shared" si="10"/>
        <v>Mire</v>
      </c>
      <c r="BP36" s="257" t="str">
        <f t="shared" si="11"/>
        <v>Mire</v>
      </c>
      <c r="BQ36" s="257" t="str">
        <f t="shared" si="12"/>
        <v>Mire</v>
      </c>
      <c r="BR36" s="257" t="str">
        <f t="shared" si="13"/>
        <v>Mire</v>
      </c>
      <c r="BS36" s="257" t="str">
        <f t="shared" si="14"/>
        <v>Mire</v>
      </c>
      <c r="BT36" s="257" t="str">
        <f t="shared" si="15"/>
        <v>Mire</v>
      </c>
    </row>
    <row r="37" spans="1:72" ht="15.75">
      <c r="A37" s="209" t="s">
        <v>77</v>
      </c>
      <c r="B37" s="209" t="s">
        <v>887</v>
      </c>
      <c r="C37" s="209"/>
      <c r="D37" s="209"/>
      <c r="E37" s="209" t="s">
        <v>850</v>
      </c>
      <c r="F37" s="209" t="s">
        <v>460</v>
      </c>
      <c r="G37" s="209" t="s">
        <v>758</v>
      </c>
      <c r="H37" s="209">
        <v>58</v>
      </c>
      <c r="I37" s="208" t="s">
        <v>897</v>
      </c>
      <c r="J37" s="208" t="s">
        <v>78</v>
      </c>
      <c r="K37" s="208" t="s">
        <v>78</v>
      </c>
      <c r="L37" s="209" t="s">
        <v>148</v>
      </c>
      <c r="M37" s="208" t="s">
        <v>148</v>
      </c>
      <c r="N37" s="208" t="s">
        <v>596</v>
      </c>
      <c r="O37" s="208" t="s">
        <v>597</v>
      </c>
      <c r="P37" s="209" t="s">
        <v>1079</v>
      </c>
      <c r="Q37" s="209" t="s">
        <v>200</v>
      </c>
      <c r="R37" s="209" t="s">
        <v>601</v>
      </c>
      <c r="S37" s="209" t="s">
        <v>902</v>
      </c>
      <c r="T37" s="273">
        <f t="shared" si="16"/>
        <v>24</v>
      </c>
      <c r="U37" s="273">
        <f t="shared" si="16"/>
        <v>18</v>
      </c>
      <c r="V37" s="274">
        <v>2</v>
      </c>
      <c r="W37" s="274">
        <v>0</v>
      </c>
      <c r="X37" s="99"/>
      <c r="Y37" s="99"/>
      <c r="Z37" s="99">
        <v>6</v>
      </c>
      <c r="AA37" s="275"/>
      <c r="AB37" s="275"/>
      <c r="AC37" s="275">
        <v>24</v>
      </c>
      <c r="AD37" s="275">
        <v>18</v>
      </c>
      <c r="AE37" s="276"/>
      <c r="AF37" s="276"/>
      <c r="AG37" s="276">
        <v>8</v>
      </c>
      <c r="AH37" s="276">
        <v>7</v>
      </c>
      <c r="AI37" s="276">
        <v>7</v>
      </c>
      <c r="AJ37" s="276">
        <v>5</v>
      </c>
      <c r="AK37" s="276">
        <v>1</v>
      </c>
      <c r="AL37" s="276">
        <v>1</v>
      </c>
      <c r="AM37" s="276">
        <v>1</v>
      </c>
      <c r="AN37" s="276">
        <v>1</v>
      </c>
      <c r="AO37" s="276">
        <v>3</v>
      </c>
      <c r="AP37" s="276">
        <v>3</v>
      </c>
      <c r="AQ37" s="276">
        <v>2</v>
      </c>
      <c r="AR37" s="276">
        <v>0</v>
      </c>
      <c r="AS37" s="276">
        <v>2</v>
      </c>
      <c r="AT37" s="276">
        <v>1</v>
      </c>
      <c r="AU37" s="276"/>
      <c r="AV37" s="276"/>
      <c r="AW37" s="277">
        <v>10</v>
      </c>
      <c r="AX37" s="277">
        <v>8</v>
      </c>
      <c r="AY37" s="277">
        <v>7</v>
      </c>
      <c r="AZ37" s="277">
        <v>5</v>
      </c>
      <c r="BA37" s="277">
        <v>1</v>
      </c>
      <c r="BB37" s="277">
        <v>0</v>
      </c>
      <c r="BC37" s="277">
        <v>4</v>
      </c>
      <c r="BD37" s="277">
        <v>4</v>
      </c>
      <c r="BE37" s="277"/>
      <c r="BF37" s="277"/>
      <c r="BG37" s="277">
        <v>2</v>
      </c>
      <c r="BH37" s="277">
        <v>1</v>
      </c>
      <c r="BI37" s="256">
        <f t="shared" si="17"/>
        <v>24</v>
      </c>
      <c r="BJ37" s="256">
        <f t="shared" si="17"/>
        <v>18</v>
      </c>
      <c r="BK37" s="256">
        <f t="shared" si="18"/>
        <v>24</v>
      </c>
      <c r="BL37" s="256">
        <f t="shared" si="18"/>
        <v>18</v>
      </c>
      <c r="BM37" s="256">
        <f t="shared" si="19"/>
        <v>24</v>
      </c>
      <c r="BN37" s="256">
        <f t="shared" si="19"/>
        <v>18</v>
      </c>
      <c r="BO37" s="257" t="str">
        <f t="shared" si="10"/>
        <v>Mire</v>
      </c>
      <c r="BP37" s="257" t="str">
        <f t="shared" si="11"/>
        <v>Mire</v>
      </c>
      <c r="BQ37" s="257" t="str">
        <f t="shared" si="12"/>
        <v>Mire</v>
      </c>
      <c r="BR37" s="257" t="str">
        <f t="shared" si="13"/>
        <v>Mire</v>
      </c>
      <c r="BS37" s="257" t="str">
        <f t="shared" si="14"/>
        <v>Mire</v>
      </c>
      <c r="BT37" s="257" t="str">
        <f t="shared" si="15"/>
        <v>Mire</v>
      </c>
    </row>
    <row r="38" spans="1:72" ht="15.75">
      <c r="A38" s="209" t="s">
        <v>77</v>
      </c>
      <c r="B38" s="209" t="s">
        <v>888</v>
      </c>
      <c r="C38" s="209"/>
      <c r="D38" s="209"/>
      <c r="E38" s="209" t="s">
        <v>1081</v>
      </c>
      <c r="F38" s="209" t="s">
        <v>990</v>
      </c>
      <c r="G38" s="209" t="s">
        <v>758</v>
      </c>
      <c r="H38" s="209">
        <v>50</v>
      </c>
      <c r="I38" s="208" t="s">
        <v>897</v>
      </c>
      <c r="J38" s="208" t="s">
        <v>78</v>
      </c>
      <c r="K38" s="208" t="s">
        <v>78</v>
      </c>
      <c r="L38" s="208" t="s">
        <v>148</v>
      </c>
      <c r="M38" s="208" t="s">
        <v>148</v>
      </c>
      <c r="N38" s="208" t="s">
        <v>596</v>
      </c>
      <c r="O38" s="208" t="s">
        <v>597</v>
      </c>
      <c r="P38" s="209" t="s">
        <v>1079</v>
      </c>
      <c r="Q38" s="209" t="s">
        <v>899</v>
      </c>
      <c r="R38" s="209" t="s">
        <v>601</v>
      </c>
      <c r="S38" s="209" t="s">
        <v>907</v>
      </c>
      <c r="T38" s="273">
        <f t="shared" si="16"/>
        <v>35</v>
      </c>
      <c r="U38" s="273">
        <f t="shared" si="16"/>
        <v>23</v>
      </c>
      <c r="V38" s="274">
        <v>3</v>
      </c>
      <c r="W38" s="274">
        <v>2</v>
      </c>
      <c r="X38" s="99"/>
      <c r="Y38" s="99"/>
      <c r="Z38" s="99">
        <v>17</v>
      </c>
      <c r="AA38" s="275"/>
      <c r="AB38" s="275"/>
      <c r="AC38" s="275">
        <v>35</v>
      </c>
      <c r="AD38" s="275">
        <v>23</v>
      </c>
      <c r="AE38" s="276">
        <v>1</v>
      </c>
      <c r="AF38" s="276">
        <v>0</v>
      </c>
      <c r="AG38" s="276">
        <v>3</v>
      </c>
      <c r="AH38" s="276">
        <v>2</v>
      </c>
      <c r="AI38" s="276">
        <v>4</v>
      </c>
      <c r="AJ38" s="276">
        <v>4</v>
      </c>
      <c r="AK38" s="276">
        <v>6</v>
      </c>
      <c r="AL38" s="276">
        <v>5</v>
      </c>
      <c r="AM38" s="276">
        <v>4</v>
      </c>
      <c r="AN38" s="276">
        <v>3</v>
      </c>
      <c r="AO38" s="276">
        <v>3</v>
      </c>
      <c r="AP38" s="276">
        <v>3</v>
      </c>
      <c r="AQ38" s="276">
        <v>3</v>
      </c>
      <c r="AR38" s="276">
        <v>0</v>
      </c>
      <c r="AS38" s="276">
        <v>5</v>
      </c>
      <c r="AT38" s="276">
        <v>2</v>
      </c>
      <c r="AU38" s="276">
        <v>6</v>
      </c>
      <c r="AV38" s="276">
        <v>4</v>
      </c>
      <c r="AW38" s="277">
        <v>5</v>
      </c>
      <c r="AX38" s="277">
        <v>4</v>
      </c>
      <c r="AY38" s="277">
        <v>6</v>
      </c>
      <c r="AZ38" s="277">
        <v>5</v>
      </c>
      <c r="BA38" s="277">
        <v>4</v>
      </c>
      <c r="BB38" s="277">
        <v>3</v>
      </c>
      <c r="BC38" s="277">
        <v>3</v>
      </c>
      <c r="BD38" s="277">
        <v>2</v>
      </c>
      <c r="BE38" s="277">
        <v>4</v>
      </c>
      <c r="BF38" s="277">
        <v>3</v>
      </c>
      <c r="BG38" s="277">
        <v>13</v>
      </c>
      <c r="BH38" s="277">
        <v>6</v>
      </c>
      <c r="BI38" s="278">
        <f t="shared" si="17"/>
        <v>35</v>
      </c>
      <c r="BJ38" s="256">
        <f t="shared" si="17"/>
        <v>23</v>
      </c>
      <c r="BK38" s="256">
        <f t="shared" si="18"/>
        <v>35</v>
      </c>
      <c r="BL38" s="256">
        <f t="shared" si="18"/>
        <v>23</v>
      </c>
      <c r="BM38" s="256">
        <f t="shared" si="19"/>
        <v>35</v>
      </c>
      <c r="BN38" s="256">
        <f t="shared" si="19"/>
        <v>23</v>
      </c>
      <c r="BO38" s="257" t="str">
        <f t="shared" si="10"/>
        <v>Mire</v>
      </c>
      <c r="BP38" s="257" t="str">
        <f t="shared" si="11"/>
        <v>Mire</v>
      </c>
      <c r="BQ38" s="257" t="str">
        <f t="shared" si="12"/>
        <v>Mire</v>
      </c>
      <c r="BR38" s="257" t="str">
        <f t="shared" si="13"/>
        <v>Mire</v>
      </c>
      <c r="BS38" s="257" t="str">
        <f t="shared" si="14"/>
        <v>Mire</v>
      </c>
      <c r="BT38" s="257" t="str">
        <f t="shared" si="15"/>
        <v>Mire</v>
      </c>
    </row>
    <row r="39" spans="1:72" ht="15.75">
      <c r="A39" s="209" t="s">
        <v>77</v>
      </c>
      <c r="B39" s="209" t="s">
        <v>889</v>
      </c>
      <c r="C39" s="209"/>
      <c r="D39" s="209"/>
      <c r="E39" s="209" t="s">
        <v>374</v>
      </c>
      <c r="F39" s="209" t="s">
        <v>989</v>
      </c>
      <c r="G39" s="209" t="s">
        <v>758</v>
      </c>
      <c r="H39" s="209">
        <v>37</v>
      </c>
      <c r="I39" s="208" t="s">
        <v>897</v>
      </c>
      <c r="J39" s="208" t="s">
        <v>78</v>
      </c>
      <c r="K39" s="208" t="s">
        <v>78</v>
      </c>
      <c r="L39" s="209" t="s">
        <v>148</v>
      </c>
      <c r="M39" s="208" t="s">
        <v>148</v>
      </c>
      <c r="N39" s="208" t="s">
        <v>596</v>
      </c>
      <c r="O39" s="208" t="s">
        <v>597</v>
      </c>
      <c r="P39" s="209" t="s">
        <v>1079</v>
      </c>
      <c r="Q39" s="209" t="s">
        <v>200</v>
      </c>
      <c r="R39" s="209" t="s">
        <v>601</v>
      </c>
      <c r="S39" s="209" t="s">
        <v>902</v>
      </c>
      <c r="T39" s="273">
        <f t="shared" si="16"/>
        <v>21</v>
      </c>
      <c r="U39" s="273">
        <f t="shared" si="16"/>
        <v>11</v>
      </c>
      <c r="V39" s="274">
        <v>2</v>
      </c>
      <c r="W39" s="274">
        <v>0</v>
      </c>
      <c r="X39" s="99"/>
      <c r="Y39" s="99"/>
      <c r="Z39" s="99">
        <v>18</v>
      </c>
      <c r="AA39" s="275"/>
      <c r="AB39" s="275"/>
      <c r="AC39" s="275">
        <v>21</v>
      </c>
      <c r="AD39" s="275">
        <v>11</v>
      </c>
      <c r="AE39" s="276"/>
      <c r="AF39" s="276"/>
      <c r="AG39" s="276">
        <v>5</v>
      </c>
      <c r="AH39" s="276">
        <v>4</v>
      </c>
      <c r="AI39" s="276">
        <v>8</v>
      </c>
      <c r="AJ39" s="276">
        <v>2</v>
      </c>
      <c r="AK39" s="276">
        <v>6</v>
      </c>
      <c r="AL39" s="276">
        <v>3</v>
      </c>
      <c r="AM39" s="276"/>
      <c r="AN39" s="276"/>
      <c r="AO39" s="276">
        <v>1</v>
      </c>
      <c r="AP39" s="276">
        <v>1</v>
      </c>
      <c r="AQ39" s="276">
        <v>1</v>
      </c>
      <c r="AR39" s="276">
        <v>1</v>
      </c>
      <c r="AS39" s="276"/>
      <c r="AT39" s="276"/>
      <c r="AU39" s="276"/>
      <c r="AV39" s="276"/>
      <c r="AW39" s="277">
        <v>4</v>
      </c>
      <c r="AX39" s="277">
        <v>3</v>
      </c>
      <c r="AY39" s="277">
        <v>6</v>
      </c>
      <c r="AZ39" s="277">
        <v>3</v>
      </c>
      <c r="BA39" s="277">
        <v>3</v>
      </c>
      <c r="BB39" s="277">
        <v>1</v>
      </c>
      <c r="BC39" s="277">
        <v>5</v>
      </c>
      <c r="BD39" s="277">
        <v>1</v>
      </c>
      <c r="BE39" s="277">
        <v>1</v>
      </c>
      <c r="BF39" s="277">
        <v>1</v>
      </c>
      <c r="BG39" s="277">
        <v>2</v>
      </c>
      <c r="BH39" s="277">
        <v>2</v>
      </c>
      <c r="BI39" s="278">
        <f t="shared" si="17"/>
        <v>21</v>
      </c>
      <c r="BJ39" s="256">
        <f t="shared" si="17"/>
        <v>11</v>
      </c>
      <c r="BK39" s="256">
        <f t="shared" si="18"/>
        <v>21</v>
      </c>
      <c r="BL39" s="256">
        <f t="shared" si="18"/>
        <v>11</v>
      </c>
      <c r="BM39" s="256">
        <f t="shared" si="19"/>
        <v>21</v>
      </c>
      <c r="BN39" s="256">
        <f t="shared" si="19"/>
        <v>11</v>
      </c>
      <c r="BO39" s="257" t="str">
        <f t="shared" si="10"/>
        <v>Mire</v>
      </c>
      <c r="BP39" s="257" t="str">
        <f t="shared" si="11"/>
        <v>Mire</v>
      </c>
      <c r="BQ39" s="257" t="str">
        <f t="shared" si="12"/>
        <v>Mire</v>
      </c>
      <c r="BR39" s="257" t="str">
        <f t="shared" si="13"/>
        <v>Mire</v>
      </c>
      <c r="BS39" s="257" t="str">
        <f t="shared" si="14"/>
        <v>Mire</v>
      </c>
      <c r="BT39" s="257" t="str">
        <f t="shared" si="15"/>
        <v>Mire</v>
      </c>
    </row>
    <row r="40" spans="1:72" ht="15.75">
      <c r="A40" s="209" t="s">
        <v>77</v>
      </c>
      <c r="B40" s="209" t="s">
        <v>890</v>
      </c>
      <c r="C40" s="209"/>
      <c r="D40" s="209"/>
      <c r="E40" s="209" t="s">
        <v>852</v>
      </c>
      <c r="F40" s="209" t="s">
        <v>457</v>
      </c>
      <c r="G40" s="209" t="s">
        <v>898</v>
      </c>
      <c r="H40" s="209">
        <v>55</v>
      </c>
      <c r="I40" s="208" t="s">
        <v>897</v>
      </c>
      <c r="J40" s="208" t="s">
        <v>78</v>
      </c>
      <c r="K40" s="208" t="s">
        <v>78</v>
      </c>
      <c r="L40" s="208" t="s">
        <v>148</v>
      </c>
      <c r="M40" s="208" t="s">
        <v>148</v>
      </c>
      <c r="N40" s="208" t="s">
        <v>596</v>
      </c>
      <c r="O40" s="208" t="s">
        <v>597</v>
      </c>
      <c r="P40" s="209" t="s">
        <v>1079</v>
      </c>
      <c r="Q40" s="209" t="s">
        <v>200</v>
      </c>
      <c r="R40" s="209" t="s">
        <v>601</v>
      </c>
      <c r="S40" s="209" t="s">
        <v>902</v>
      </c>
      <c r="T40" s="273">
        <f t="shared" si="16"/>
        <v>14</v>
      </c>
      <c r="U40" s="273">
        <f t="shared" si="16"/>
        <v>14</v>
      </c>
      <c r="V40" s="274">
        <v>2</v>
      </c>
      <c r="W40" s="274">
        <v>2</v>
      </c>
      <c r="X40" s="99"/>
      <c r="Y40" s="99"/>
      <c r="Z40" s="99">
        <v>10</v>
      </c>
      <c r="AA40" s="275">
        <v>1</v>
      </c>
      <c r="AB40" s="275">
        <v>1</v>
      </c>
      <c r="AC40" s="275">
        <v>13</v>
      </c>
      <c r="AD40" s="275">
        <v>13</v>
      </c>
      <c r="AE40" s="276">
        <v>1</v>
      </c>
      <c r="AF40" s="276">
        <v>1</v>
      </c>
      <c r="AG40" s="276">
        <v>4</v>
      </c>
      <c r="AH40" s="276">
        <v>4</v>
      </c>
      <c r="AI40" s="276">
        <v>2</v>
      </c>
      <c r="AJ40" s="276">
        <v>2</v>
      </c>
      <c r="AK40" s="276">
        <v>5</v>
      </c>
      <c r="AL40" s="276">
        <v>5</v>
      </c>
      <c r="AM40" s="276">
        <v>1</v>
      </c>
      <c r="AN40" s="276">
        <v>1</v>
      </c>
      <c r="AO40" s="276"/>
      <c r="AP40" s="276"/>
      <c r="AQ40" s="276"/>
      <c r="AR40" s="276"/>
      <c r="AS40" s="276">
        <v>1</v>
      </c>
      <c r="AT40" s="276">
        <v>1</v>
      </c>
      <c r="AU40" s="276"/>
      <c r="AV40" s="276"/>
      <c r="AW40" s="277">
        <v>7</v>
      </c>
      <c r="AX40" s="277">
        <v>7</v>
      </c>
      <c r="AY40" s="277">
        <v>3</v>
      </c>
      <c r="AZ40" s="277">
        <v>3</v>
      </c>
      <c r="BA40" s="277">
        <v>2</v>
      </c>
      <c r="BB40" s="277">
        <v>2</v>
      </c>
      <c r="BC40" s="277">
        <v>1</v>
      </c>
      <c r="BD40" s="277">
        <v>1</v>
      </c>
      <c r="BE40" s="277"/>
      <c r="BF40" s="277"/>
      <c r="BG40" s="277">
        <v>1</v>
      </c>
      <c r="BH40" s="277">
        <v>1</v>
      </c>
      <c r="BI40" s="278">
        <f t="shared" si="17"/>
        <v>14</v>
      </c>
      <c r="BJ40" s="256">
        <f t="shared" si="17"/>
        <v>14</v>
      </c>
      <c r="BK40" s="256">
        <f t="shared" si="18"/>
        <v>14</v>
      </c>
      <c r="BL40" s="256">
        <f t="shared" si="18"/>
        <v>14</v>
      </c>
      <c r="BM40" s="256">
        <f t="shared" si="19"/>
        <v>14</v>
      </c>
      <c r="BN40" s="256">
        <f t="shared" si="19"/>
        <v>14</v>
      </c>
      <c r="BO40" s="257" t="str">
        <f t="shared" si="10"/>
        <v>Mire</v>
      </c>
      <c r="BP40" s="257" t="str">
        <f t="shared" si="11"/>
        <v>Mire</v>
      </c>
      <c r="BQ40" s="257" t="str">
        <f t="shared" si="12"/>
        <v>Mire</v>
      </c>
      <c r="BR40" s="257" t="str">
        <f t="shared" si="13"/>
        <v>Mire</v>
      </c>
      <c r="BS40" s="257" t="str">
        <f t="shared" si="14"/>
        <v>Mire</v>
      </c>
      <c r="BT40" s="257" t="str">
        <f t="shared" si="15"/>
        <v>Mire</v>
      </c>
    </row>
    <row r="41" spans="1:72" ht="15.75">
      <c r="A41" s="209" t="s">
        <v>77</v>
      </c>
      <c r="B41" s="209" t="s">
        <v>891</v>
      </c>
      <c r="C41" s="209"/>
      <c r="D41" s="209"/>
      <c r="E41" s="209" t="s">
        <v>853</v>
      </c>
      <c r="F41" s="209" t="s">
        <v>854</v>
      </c>
      <c r="G41" s="209" t="s">
        <v>898</v>
      </c>
      <c r="H41" s="209">
        <v>55</v>
      </c>
      <c r="I41" s="208" t="s">
        <v>897</v>
      </c>
      <c r="J41" s="208" t="s">
        <v>78</v>
      </c>
      <c r="K41" s="208" t="s">
        <v>78</v>
      </c>
      <c r="L41" s="209" t="s">
        <v>148</v>
      </c>
      <c r="M41" s="208" t="s">
        <v>148</v>
      </c>
      <c r="N41" s="208" t="s">
        <v>596</v>
      </c>
      <c r="O41" s="208" t="s">
        <v>597</v>
      </c>
      <c r="P41" s="209" t="s">
        <v>1079</v>
      </c>
      <c r="Q41" s="209" t="s">
        <v>899</v>
      </c>
      <c r="R41" s="209" t="s">
        <v>601</v>
      </c>
      <c r="S41" s="209" t="s">
        <v>907</v>
      </c>
      <c r="T41" s="273">
        <f t="shared" si="16"/>
        <v>11</v>
      </c>
      <c r="U41" s="273">
        <f t="shared" si="16"/>
        <v>7</v>
      </c>
      <c r="V41" s="274">
        <v>1</v>
      </c>
      <c r="W41" s="274">
        <v>1</v>
      </c>
      <c r="X41" s="99"/>
      <c r="Y41" s="99"/>
      <c r="Z41" s="99">
        <v>1</v>
      </c>
      <c r="AA41" s="275"/>
      <c r="AB41" s="275"/>
      <c r="AC41" s="275">
        <v>11</v>
      </c>
      <c r="AD41" s="275">
        <v>7</v>
      </c>
      <c r="AE41" s="276">
        <v>1</v>
      </c>
      <c r="AF41" s="276">
        <v>1</v>
      </c>
      <c r="AG41" s="276">
        <v>3</v>
      </c>
      <c r="AH41" s="276">
        <v>3</v>
      </c>
      <c r="AI41" s="276"/>
      <c r="AJ41" s="276"/>
      <c r="AK41" s="276">
        <v>1</v>
      </c>
      <c r="AL41" s="276">
        <v>1</v>
      </c>
      <c r="AM41" s="276"/>
      <c r="AN41" s="276"/>
      <c r="AO41" s="276">
        <v>1</v>
      </c>
      <c r="AP41" s="276">
        <v>1</v>
      </c>
      <c r="AQ41" s="276"/>
      <c r="AR41" s="276"/>
      <c r="AS41" s="276">
        <v>2</v>
      </c>
      <c r="AT41" s="276">
        <v>1</v>
      </c>
      <c r="AU41" s="276">
        <v>3</v>
      </c>
      <c r="AV41" s="276">
        <v>0</v>
      </c>
      <c r="AW41" s="277">
        <v>3</v>
      </c>
      <c r="AX41" s="277">
        <v>3</v>
      </c>
      <c r="AY41" s="277">
        <v>1</v>
      </c>
      <c r="AZ41" s="277">
        <v>1</v>
      </c>
      <c r="BA41" s="277">
        <v>1</v>
      </c>
      <c r="BB41" s="277">
        <v>1</v>
      </c>
      <c r="BC41" s="277">
        <v>1</v>
      </c>
      <c r="BD41" s="277">
        <v>1</v>
      </c>
      <c r="BE41" s="277"/>
      <c r="BF41" s="277"/>
      <c r="BG41" s="277">
        <v>5</v>
      </c>
      <c r="BH41" s="277">
        <v>1</v>
      </c>
      <c r="BI41" s="278">
        <f t="shared" si="17"/>
        <v>11</v>
      </c>
      <c r="BJ41" s="256">
        <f t="shared" si="17"/>
        <v>7</v>
      </c>
      <c r="BK41" s="256">
        <f t="shared" si="18"/>
        <v>11</v>
      </c>
      <c r="BL41" s="256">
        <f t="shared" si="18"/>
        <v>7</v>
      </c>
      <c r="BM41" s="256">
        <f t="shared" si="19"/>
        <v>11</v>
      </c>
      <c r="BN41" s="256">
        <f t="shared" si="19"/>
        <v>7</v>
      </c>
      <c r="BO41" s="257" t="str">
        <f t="shared" si="10"/>
        <v>Mire</v>
      </c>
      <c r="BP41" s="257" t="str">
        <f t="shared" si="11"/>
        <v>Mire</v>
      </c>
      <c r="BQ41" s="257" t="str">
        <f t="shared" si="12"/>
        <v>Mire</v>
      </c>
      <c r="BR41" s="257" t="str">
        <f t="shared" si="13"/>
        <v>Mire</v>
      </c>
      <c r="BS41" s="257" t="str">
        <f t="shared" si="14"/>
        <v>Mire</v>
      </c>
      <c r="BT41" s="257" t="str">
        <f t="shared" si="15"/>
        <v>Mire</v>
      </c>
    </row>
    <row r="42" spans="1:72" ht="15.75">
      <c r="A42" s="209" t="s">
        <v>77</v>
      </c>
      <c r="B42" s="209" t="s">
        <v>892</v>
      </c>
      <c r="C42" s="209"/>
      <c r="D42" s="209"/>
      <c r="E42" s="209" t="s">
        <v>855</v>
      </c>
      <c r="F42" s="209" t="s">
        <v>464</v>
      </c>
      <c r="G42" s="209" t="s">
        <v>898</v>
      </c>
      <c r="H42" s="209">
        <v>43</v>
      </c>
      <c r="I42" s="208" t="s">
        <v>897</v>
      </c>
      <c r="J42" s="208" t="s">
        <v>78</v>
      </c>
      <c r="K42" s="208" t="s">
        <v>78</v>
      </c>
      <c r="L42" s="208" t="s">
        <v>148</v>
      </c>
      <c r="M42" s="208" t="s">
        <v>148</v>
      </c>
      <c r="N42" s="208" t="s">
        <v>596</v>
      </c>
      <c r="O42" s="208" t="s">
        <v>597</v>
      </c>
      <c r="P42" s="209" t="s">
        <v>1079</v>
      </c>
      <c r="Q42" s="209" t="s">
        <v>200</v>
      </c>
      <c r="R42" s="209" t="s">
        <v>601</v>
      </c>
      <c r="S42" s="209" t="s">
        <v>902</v>
      </c>
      <c r="T42" s="273">
        <f t="shared" si="16"/>
        <v>12</v>
      </c>
      <c r="U42" s="273">
        <f t="shared" si="16"/>
        <v>11</v>
      </c>
      <c r="V42" s="274">
        <v>1</v>
      </c>
      <c r="W42" s="274">
        <v>1</v>
      </c>
      <c r="X42" s="99"/>
      <c r="Y42" s="99"/>
      <c r="Z42" s="99">
        <v>1</v>
      </c>
      <c r="AA42" s="275"/>
      <c r="AB42" s="275"/>
      <c r="AC42" s="275">
        <v>12</v>
      </c>
      <c r="AD42" s="275">
        <v>11</v>
      </c>
      <c r="AE42" s="276">
        <v>2</v>
      </c>
      <c r="AF42" s="276">
        <v>2</v>
      </c>
      <c r="AG42" s="276"/>
      <c r="AH42" s="276"/>
      <c r="AI42" s="276"/>
      <c r="AJ42" s="276"/>
      <c r="AK42" s="276"/>
      <c r="AL42" s="276"/>
      <c r="AM42" s="276">
        <v>5</v>
      </c>
      <c r="AN42" s="276">
        <v>4</v>
      </c>
      <c r="AO42" s="276"/>
      <c r="AP42" s="276"/>
      <c r="AQ42" s="276"/>
      <c r="AR42" s="276"/>
      <c r="AS42" s="276">
        <v>5</v>
      </c>
      <c r="AT42" s="276">
        <v>5</v>
      </c>
      <c r="AU42" s="276"/>
      <c r="AV42" s="276"/>
      <c r="AW42" s="277"/>
      <c r="AX42" s="277"/>
      <c r="AY42" s="277">
        <v>2</v>
      </c>
      <c r="AZ42" s="277">
        <v>2</v>
      </c>
      <c r="BA42" s="277"/>
      <c r="BB42" s="277"/>
      <c r="BC42" s="277"/>
      <c r="BD42" s="277"/>
      <c r="BE42" s="277">
        <v>7</v>
      </c>
      <c r="BF42" s="277">
        <v>7</v>
      </c>
      <c r="BG42" s="277">
        <v>3</v>
      </c>
      <c r="BH42" s="277">
        <v>2</v>
      </c>
      <c r="BI42" s="278">
        <f t="shared" si="17"/>
        <v>12</v>
      </c>
      <c r="BJ42" s="256">
        <f t="shared" si="17"/>
        <v>11</v>
      </c>
      <c r="BK42" s="256">
        <f t="shared" si="18"/>
        <v>12</v>
      </c>
      <c r="BL42" s="256">
        <f t="shared" si="18"/>
        <v>11</v>
      </c>
      <c r="BM42" s="256">
        <f t="shared" si="19"/>
        <v>12</v>
      </c>
      <c r="BN42" s="256">
        <f t="shared" si="19"/>
        <v>11</v>
      </c>
      <c r="BO42" s="257" t="str">
        <f t="shared" si="10"/>
        <v>Mire</v>
      </c>
      <c r="BP42" s="257" t="str">
        <f t="shared" si="11"/>
        <v>Mire</v>
      </c>
      <c r="BQ42" s="257" t="str">
        <f t="shared" si="12"/>
        <v>Mire</v>
      </c>
      <c r="BR42" s="257" t="str">
        <f t="shared" si="13"/>
        <v>Mire</v>
      </c>
      <c r="BS42" s="257" t="str">
        <f t="shared" si="14"/>
        <v>Mire</v>
      </c>
      <c r="BT42" s="257" t="str">
        <f t="shared" si="15"/>
        <v>Mire</v>
      </c>
    </row>
    <row r="43" spans="1:72" ht="15.75">
      <c r="A43" s="209" t="s">
        <v>77</v>
      </c>
      <c r="B43" s="209" t="s">
        <v>893</v>
      </c>
      <c r="C43" s="209"/>
      <c r="D43" s="209"/>
      <c r="E43" s="209" t="s">
        <v>380</v>
      </c>
      <c r="F43" s="209" t="s">
        <v>856</v>
      </c>
      <c r="G43" s="209" t="s">
        <v>898</v>
      </c>
      <c r="H43" s="209">
        <v>64</v>
      </c>
      <c r="I43" s="208" t="s">
        <v>897</v>
      </c>
      <c r="J43" s="208" t="s">
        <v>78</v>
      </c>
      <c r="K43" s="208" t="s">
        <v>78</v>
      </c>
      <c r="L43" s="209" t="s">
        <v>148</v>
      </c>
      <c r="M43" s="208" t="s">
        <v>148</v>
      </c>
      <c r="N43" s="208" t="s">
        <v>596</v>
      </c>
      <c r="O43" s="208" t="s">
        <v>597</v>
      </c>
      <c r="P43" s="209" t="s">
        <v>1079</v>
      </c>
      <c r="Q43" s="209" t="s">
        <v>899</v>
      </c>
      <c r="R43" s="209" t="s">
        <v>601</v>
      </c>
      <c r="S43" s="209" t="s">
        <v>902</v>
      </c>
      <c r="T43" s="273">
        <f t="shared" si="16"/>
        <v>10</v>
      </c>
      <c r="U43" s="273">
        <f t="shared" si="16"/>
        <v>8</v>
      </c>
      <c r="V43" s="274">
        <v>1</v>
      </c>
      <c r="W43" s="274">
        <v>0</v>
      </c>
      <c r="X43" s="99"/>
      <c r="Y43" s="99"/>
      <c r="Z43" s="99">
        <v>1</v>
      </c>
      <c r="AA43" s="275"/>
      <c r="AB43" s="275"/>
      <c r="AC43" s="275">
        <v>10</v>
      </c>
      <c r="AD43" s="275">
        <v>8</v>
      </c>
      <c r="AE43" s="276"/>
      <c r="AF43" s="276"/>
      <c r="AG43" s="276"/>
      <c r="AH43" s="276"/>
      <c r="AI43" s="276"/>
      <c r="AJ43" s="276"/>
      <c r="AK43" s="276"/>
      <c r="AL43" s="276"/>
      <c r="AM43" s="276">
        <v>1</v>
      </c>
      <c r="AN43" s="276">
        <v>1</v>
      </c>
      <c r="AO43" s="276">
        <v>3</v>
      </c>
      <c r="AP43" s="276">
        <v>3</v>
      </c>
      <c r="AQ43" s="276">
        <v>2</v>
      </c>
      <c r="AR43" s="276">
        <v>2</v>
      </c>
      <c r="AS43" s="276">
        <v>2</v>
      </c>
      <c r="AT43" s="276">
        <v>1</v>
      </c>
      <c r="AU43" s="276">
        <v>2</v>
      </c>
      <c r="AV43" s="276">
        <v>1</v>
      </c>
      <c r="AW43" s="277"/>
      <c r="AX43" s="277"/>
      <c r="AY43" s="277">
        <v>1</v>
      </c>
      <c r="AZ43" s="277">
        <v>0</v>
      </c>
      <c r="BA43" s="277">
        <v>2</v>
      </c>
      <c r="BB43" s="277">
        <v>2</v>
      </c>
      <c r="BC43" s="277">
        <v>2</v>
      </c>
      <c r="BD43" s="277">
        <v>2</v>
      </c>
      <c r="BE43" s="277">
        <v>2</v>
      </c>
      <c r="BF43" s="277">
        <v>2</v>
      </c>
      <c r="BG43" s="277">
        <v>3</v>
      </c>
      <c r="BH43" s="277">
        <v>2</v>
      </c>
      <c r="BI43" s="278">
        <f t="shared" si="17"/>
        <v>10</v>
      </c>
      <c r="BJ43" s="256">
        <f t="shared" si="17"/>
        <v>8</v>
      </c>
      <c r="BK43" s="256">
        <f t="shared" si="18"/>
        <v>10</v>
      </c>
      <c r="BL43" s="256">
        <f t="shared" si="18"/>
        <v>8</v>
      </c>
      <c r="BM43" s="256">
        <f t="shared" si="19"/>
        <v>10</v>
      </c>
      <c r="BN43" s="256">
        <f t="shared" si="19"/>
        <v>8</v>
      </c>
      <c r="BO43" s="257" t="str">
        <f t="shared" si="10"/>
        <v>Mire</v>
      </c>
      <c r="BP43" s="257" t="str">
        <f t="shared" si="11"/>
        <v>Mire</v>
      </c>
      <c r="BQ43" s="257" t="str">
        <f t="shared" si="12"/>
        <v>Mire</v>
      </c>
      <c r="BR43" s="257" t="str">
        <f t="shared" si="13"/>
        <v>Mire</v>
      </c>
      <c r="BS43" s="257" t="str">
        <f t="shared" si="14"/>
        <v>Mire</v>
      </c>
      <c r="BT43" s="257" t="str">
        <f t="shared" si="15"/>
        <v>Mire</v>
      </c>
    </row>
    <row r="44" spans="1:72" ht="15.75">
      <c r="A44" s="209" t="s">
        <v>77</v>
      </c>
      <c r="B44" s="209" t="s">
        <v>894</v>
      </c>
      <c r="C44" s="209"/>
      <c r="D44" s="209"/>
      <c r="E44" s="209" t="s">
        <v>857</v>
      </c>
      <c r="F44" s="209" t="s">
        <v>858</v>
      </c>
      <c r="G44" s="209" t="s">
        <v>758</v>
      </c>
      <c r="H44" s="209">
        <v>50</v>
      </c>
      <c r="I44" s="208" t="s">
        <v>897</v>
      </c>
      <c r="J44" s="208" t="s">
        <v>78</v>
      </c>
      <c r="K44" s="208" t="s">
        <v>78</v>
      </c>
      <c r="L44" s="208" t="s">
        <v>148</v>
      </c>
      <c r="M44" s="208" t="s">
        <v>148</v>
      </c>
      <c r="N44" s="208" t="s">
        <v>596</v>
      </c>
      <c r="O44" s="208" t="s">
        <v>597</v>
      </c>
      <c r="P44" s="209" t="s">
        <v>1079</v>
      </c>
      <c r="Q44" s="209" t="s">
        <v>900</v>
      </c>
      <c r="R44" s="209" t="s">
        <v>901</v>
      </c>
      <c r="S44" s="209" t="s">
        <v>902</v>
      </c>
      <c r="T44" s="273">
        <f t="shared" si="16"/>
        <v>18</v>
      </c>
      <c r="U44" s="273">
        <f t="shared" si="16"/>
        <v>9</v>
      </c>
      <c r="V44" s="274">
        <v>2</v>
      </c>
      <c r="W44" s="274">
        <v>2</v>
      </c>
      <c r="X44" s="99"/>
      <c r="Y44" s="99"/>
      <c r="Z44" s="99">
        <v>5</v>
      </c>
      <c r="AA44" s="275"/>
      <c r="AB44" s="275"/>
      <c r="AC44" s="275">
        <v>18</v>
      </c>
      <c r="AD44" s="275">
        <v>9</v>
      </c>
      <c r="AE44" s="276"/>
      <c r="AF44" s="276"/>
      <c r="AG44" s="276">
        <v>3</v>
      </c>
      <c r="AH44" s="276">
        <v>1</v>
      </c>
      <c r="AI44" s="276">
        <v>3</v>
      </c>
      <c r="AJ44" s="276">
        <v>1</v>
      </c>
      <c r="AK44" s="276">
        <v>4</v>
      </c>
      <c r="AL44" s="276">
        <v>2</v>
      </c>
      <c r="AM44" s="276">
        <v>1</v>
      </c>
      <c r="AN44" s="276">
        <v>1</v>
      </c>
      <c r="AO44" s="276">
        <v>4</v>
      </c>
      <c r="AP44" s="276">
        <v>3</v>
      </c>
      <c r="AQ44" s="276">
        <v>3</v>
      </c>
      <c r="AR44" s="276">
        <v>1</v>
      </c>
      <c r="AS44" s="276"/>
      <c r="AT44" s="276"/>
      <c r="AU44" s="276"/>
      <c r="AV44" s="276"/>
      <c r="AW44" s="277">
        <v>4</v>
      </c>
      <c r="AX44" s="277">
        <v>2</v>
      </c>
      <c r="AY44" s="277"/>
      <c r="AZ44" s="277"/>
      <c r="BA44" s="277">
        <v>3</v>
      </c>
      <c r="BB44" s="277">
        <v>3</v>
      </c>
      <c r="BC44" s="277">
        <v>4</v>
      </c>
      <c r="BD44" s="277">
        <v>2</v>
      </c>
      <c r="BE44" s="277">
        <v>7</v>
      </c>
      <c r="BF44" s="277">
        <v>2</v>
      </c>
      <c r="BG44" s="277"/>
      <c r="BH44" s="277"/>
      <c r="BI44" s="278">
        <f t="shared" si="17"/>
        <v>18</v>
      </c>
      <c r="BJ44" s="256">
        <f t="shared" si="17"/>
        <v>9</v>
      </c>
      <c r="BK44" s="256">
        <f t="shared" si="18"/>
        <v>18</v>
      </c>
      <c r="BL44" s="256">
        <f t="shared" si="18"/>
        <v>9</v>
      </c>
      <c r="BM44" s="256">
        <f t="shared" si="19"/>
        <v>18</v>
      </c>
      <c r="BN44" s="256">
        <f t="shared" si="19"/>
        <v>9</v>
      </c>
      <c r="BO44" s="257" t="str">
        <f t="shared" si="10"/>
        <v>Mire</v>
      </c>
      <c r="BP44" s="257" t="str">
        <f t="shared" si="11"/>
        <v>Mire</v>
      </c>
      <c r="BQ44" s="257" t="str">
        <f t="shared" si="12"/>
        <v>Mire</v>
      </c>
      <c r="BR44" s="257" t="str">
        <f t="shared" si="13"/>
        <v>Mire</v>
      </c>
      <c r="BS44" s="257" t="str">
        <f t="shared" si="14"/>
        <v>Mire</v>
      </c>
      <c r="BT44" s="257" t="str">
        <f t="shared" si="15"/>
        <v>Mire</v>
      </c>
    </row>
    <row r="45" spans="20:60" ht="15.75">
      <c r="T45" s="267">
        <f>SUBTOTAL(9,T6:T44)</f>
        <v>610</v>
      </c>
      <c r="U45" s="267">
        <f aca="true" t="shared" si="20" ref="U45:BH45">SUBTOTAL(9,U6:U44)</f>
        <v>377</v>
      </c>
      <c r="V45" s="267">
        <f t="shared" si="20"/>
        <v>60</v>
      </c>
      <c r="W45" s="267">
        <f t="shared" si="20"/>
        <v>22</v>
      </c>
      <c r="X45" s="267">
        <f t="shared" si="20"/>
        <v>7</v>
      </c>
      <c r="Y45" s="267">
        <f t="shared" si="20"/>
        <v>62</v>
      </c>
      <c r="Z45" s="267">
        <f t="shared" si="20"/>
        <v>67</v>
      </c>
      <c r="AA45" s="267">
        <f t="shared" si="20"/>
        <v>9</v>
      </c>
      <c r="AB45" s="267">
        <f t="shared" si="20"/>
        <v>4</v>
      </c>
      <c r="AC45" s="267">
        <f t="shared" si="20"/>
        <v>601</v>
      </c>
      <c r="AD45" s="267">
        <f t="shared" si="20"/>
        <v>373</v>
      </c>
      <c r="AE45" s="267">
        <f t="shared" si="20"/>
        <v>10</v>
      </c>
      <c r="AF45" s="267">
        <f t="shared" si="20"/>
        <v>9</v>
      </c>
      <c r="AG45" s="267">
        <f t="shared" si="20"/>
        <v>58</v>
      </c>
      <c r="AH45" s="267">
        <f t="shared" si="20"/>
        <v>48</v>
      </c>
      <c r="AI45" s="267">
        <f t="shared" si="20"/>
        <v>82</v>
      </c>
      <c r="AJ45" s="267">
        <f t="shared" si="20"/>
        <v>57</v>
      </c>
      <c r="AK45" s="267">
        <f t="shared" si="20"/>
        <v>90</v>
      </c>
      <c r="AL45" s="267">
        <f t="shared" si="20"/>
        <v>67</v>
      </c>
      <c r="AM45" s="267">
        <f t="shared" si="20"/>
        <v>104</v>
      </c>
      <c r="AN45" s="267">
        <f t="shared" si="20"/>
        <v>62</v>
      </c>
      <c r="AO45" s="267">
        <f t="shared" si="20"/>
        <v>76</v>
      </c>
      <c r="AP45" s="267">
        <f t="shared" si="20"/>
        <v>60</v>
      </c>
      <c r="AQ45" s="267">
        <f t="shared" si="20"/>
        <v>62</v>
      </c>
      <c r="AR45" s="267">
        <f t="shared" si="20"/>
        <v>32</v>
      </c>
      <c r="AS45" s="267">
        <f t="shared" si="20"/>
        <v>91</v>
      </c>
      <c r="AT45" s="267">
        <f t="shared" si="20"/>
        <v>37</v>
      </c>
      <c r="AU45" s="267">
        <f t="shared" si="20"/>
        <v>37</v>
      </c>
      <c r="AV45" s="267">
        <f t="shared" si="20"/>
        <v>5</v>
      </c>
      <c r="AW45" s="267">
        <f t="shared" si="20"/>
        <v>69</v>
      </c>
      <c r="AX45" s="267">
        <f t="shared" si="20"/>
        <v>54</v>
      </c>
      <c r="AY45" s="267">
        <f t="shared" si="20"/>
        <v>108</v>
      </c>
      <c r="AZ45" s="267">
        <f t="shared" si="20"/>
        <v>74</v>
      </c>
      <c r="BA45" s="267">
        <f t="shared" si="20"/>
        <v>109</v>
      </c>
      <c r="BB45" s="267">
        <f t="shared" si="20"/>
        <v>86</v>
      </c>
      <c r="BC45" s="267">
        <f t="shared" si="20"/>
        <v>92</v>
      </c>
      <c r="BD45" s="267">
        <f t="shared" si="20"/>
        <v>56</v>
      </c>
      <c r="BE45" s="267">
        <f t="shared" si="20"/>
        <v>81</v>
      </c>
      <c r="BF45" s="267">
        <f t="shared" si="20"/>
        <v>50</v>
      </c>
      <c r="BG45" s="267">
        <f t="shared" si="20"/>
        <v>151</v>
      </c>
      <c r="BH45" s="267">
        <f t="shared" si="20"/>
        <v>57</v>
      </c>
    </row>
  </sheetData>
  <sheetProtection/>
  <protectedRanges>
    <protectedRange sqref="V12:W16 AA12:AD16" name="Range1_7_1_2_2"/>
    <protectedRange sqref="AA43:BH44 V43:W44" name="Range1_4"/>
  </protectedRanges>
  <mergeCells count="44">
    <mergeCell ref="T2:U4"/>
    <mergeCell ref="V2:W4"/>
    <mergeCell ref="AA2:AD3"/>
    <mergeCell ref="AE2:AV3"/>
    <mergeCell ref="AC4:AD4"/>
    <mergeCell ref="AE4:AF4"/>
    <mergeCell ref="AG4:AH4"/>
    <mergeCell ref="AI4:AJ4"/>
    <mergeCell ref="AS4:AT4"/>
    <mergeCell ref="AU4:AV4"/>
    <mergeCell ref="AW2:BH3"/>
    <mergeCell ref="BI2:BT4"/>
    <mergeCell ref="A4:A5"/>
    <mergeCell ref="B4:B5"/>
    <mergeCell ref="C4:C5"/>
    <mergeCell ref="D4:D5"/>
    <mergeCell ref="E4:E5"/>
    <mergeCell ref="F4:F5"/>
    <mergeCell ref="G4:G5"/>
    <mergeCell ref="H4:H5"/>
    <mergeCell ref="S4:S5"/>
    <mergeCell ref="AA4:AB4"/>
    <mergeCell ref="X2:Z4"/>
    <mergeCell ref="I4:I5"/>
    <mergeCell ref="J4:J5"/>
    <mergeCell ref="K4:K5"/>
    <mergeCell ref="L4:L5"/>
    <mergeCell ref="M4:M5"/>
    <mergeCell ref="N4:N5"/>
    <mergeCell ref="S2:S3"/>
    <mergeCell ref="AW4:AX4"/>
    <mergeCell ref="AY4:AZ4"/>
    <mergeCell ref="AK4:AL4"/>
    <mergeCell ref="AM4:AN4"/>
    <mergeCell ref="AO4:AP4"/>
    <mergeCell ref="AQ4:AR4"/>
    <mergeCell ref="O4:O5"/>
    <mergeCell ref="P4:P5"/>
    <mergeCell ref="Q4:Q5"/>
    <mergeCell ref="R4:R5"/>
    <mergeCell ref="BA4:BB4"/>
    <mergeCell ref="BC4:BD4"/>
    <mergeCell ref="BE4:BF4"/>
    <mergeCell ref="BG4:BH4"/>
  </mergeCells>
  <dataValidations count="9">
    <dataValidation type="list" allowBlank="1" showInputMessage="1" showErrorMessage="1" sqref="P7:P44">
      <formula1>"Publike, Jopublike"</formula1>
    </dataValidation>
    <dataValidation type="list" allowBlank="1" showInputMessage="1" showErrorMessage="1" sqref="I6:I65536">
      <formula1>"I Mesem,I Lart"</formula1>
    </dataValidation>
    <dataValidation type="list" allowBlank="1" showInputMessage="1" showErrorMessage="1" sqref="G6:G65536">
      <formula1>"Mashkull,Femer"</formula1>
    </dataValidation>
    <dataValidation type="list" allowBlank="1" showInputMessage="1" showErrorMessage="1" sqref="R6:R65536">
      <formula1>"2+1 Vjeçare,2+1+1 Vjeçare,2+2 Vjeçare,Artistike,Gjuhe e Huaj,Klasike,Koorespondence,Bilinguale,Natën,Pedagogjike,Sportive,Fetare"</formula1>
    </dataValidation>
    <dataValidation type="list" allowBlank="1" showInputMessage="1" showErrorMessage="1" sqref="Q6:Q65536">
      <formula1>"Gjimnaz,Profilizuar,Me kohe te shkurtuar,Tekniko-profesionale,Social-kulturore,Klase Pedagogjike,Klase Profesionale"</formula1>
    </dataValidation>
    <dataValidation type="list" allowBlank="1" showInputMessage="1" showErrorMessage="1" sqref="O6:O44">
      <formula1>"Fshat,Qytet"</formula1>
    </dataValidation>
    <dataValidation type="list" allowBlank="1" showInputMessage="1" showErrorMessage="1" sqref="N6:N44">
      <formula1>"Komunë,Bashki"</formula1>
    </dataValidation>
    <dataValidation type="list" allowBlank="1" showInputMessage="1" showErrorMessage="1" sqref="S6:S65536">
      <formula1>"E Bashkuar me 9VJ,E Veçantë"</formula1>
    </dataValidation>
    <dataValidation type="list" allowBlank="1" showInputMessage="1" showErrorMessage="1" sqref="P6">
      <formula1>"Publike,Jo Publike"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2" customWidth="1"/>
    <col min="2" max="2" width="28.421875" style="2" customWidth="1"/>
    <col min="3" max="14" width="6.7109375" style="2" customWidth="1"/>
    <col min="15" max="16384" width="9.140625" style="2" customWidth="1"/>
  </cols>
  <sheetData>
    <row r="1" spans="2:7" ht="15.75">
      <c r="B1" s="2" t="s">
        <v>991</v>
      </c>
      <c r="E1" s="596" t="s">
        <v>992</v>
      </c>
      <c r="F1" s="596"/>
      <c r="G1" s="3"/>
    </row>
    <row r="2" ht="10.5" customHeight="1"/>
    <row r="3" ht="15.75">
      <c r="B3" s="2" t="s">
        <v>795</v>
      </c>
    </row>
    <row r="4" spans="1:6" ht="27.75" customHeight="1">
      <c r="A4" s="597" t="s">
        <v>993</v>
      </c>
      <c r="B4" s="582" t="s">
        <v>101</v>
      </c>
      <c r="C4" s="584" t="s">
        <v>1084</v>
      </c>
      <c r="D4" s="585"/>
      <c r="E4" s="584" t="s">
        <v>994</v>
      </c>
      <c r="F4" s="585"/>
    </row>
    <row r="5" spans="1:6" ht="15.75">
      <c r="A5" s="598"/>
      <c r="B5" s="583"/>
      <c r="C5" s="5" t="s">
        <v>995</v>
      </c>
      <c r="D5" s="7" t="s">
        <v>45</v>
      </c>
      <c r="E5" s="5" t="s">
        <v>995</v>
      </c>
      <c r="F5" s="7" t="s">
        <v>45</v>
      </c>
    </row>
    <row r="6" spans="1:6" ht="15.75">
      <c r="A6" s="8">
        <v>1</v>
      </c>
      <c r="B6" s="8" t="s">
        <v>1061</v>
      </c>
      <c r="C6" s="38">
        <v>552</v>
      </c>
      <c r="D6" s="38">
        <v>274</v>
      </c>
      <c r="E6" s="38">
        <v>552</v>
      </c>
      <c r="F6" s="38">
        <v>274</v>
      </c>
    </row>
    <row r="7" spans="1:8" ht="15.75">
      <c r="A7" s="8">
        <v>2</v>
      </c>
      <c r="B7" s="8" t="s">
        <v>1062</v>
      </c>
      <c r="C7" s="38">
        <v>1014</v>
      </c>
      <c r="D7" s="38">
        <v>458</v>
      </c>
      <c r="E7" s="38">
        <v>999</v>
      </c>
      <c r="F7" s="41">
        <v>451</v>
      </c>
      <c r="H7" s="9"/>
    </row>
    <row r="8" spans="1:6" ht="15.75">
      <c r="A8" s="8">
        <v>3</v>
      </c>
      <c r="B8" s="8" t="s">
        <v>1063</v>
      </c>
      <c r="C8" s="38">
        <v>1259</v>
      </c>
      <c r="D8" s="38">
        <v>596</v>
      </c>
      <c r="E8" s="38">
        <v>1240</v>
      </c>
      <c r="F8" s="38">
        <v>589</v>
      </c>
    </row>
    <row r="9" spans="1:6" ht="15.75">
      <c r="A9" s="8">
        <v>4</v>
      </c>
      <c r="B9" s="8" t="s">
        <v>1001</v>
      </c>
      <c r="C9" s="38">
        <v>138</v>
      </c>
      <c r="D9" s="38">
        <v>62</v>
      </c>
      <c r="E9" s="38">
        <v>138</v>
      </c>
      <c r="F9" s="38">
        <v>62</v>
      </c>
    </row>
    <row r="10" spans="1:6" ht="15.75">
      <c r="A10" s="5" t="s">
        <v>996</v>
      </c>
      <c r="B10" s="20"/>
      <c r="C10" s="38">
        <f>SUM(C6:C9)</f>
        <v>2963</v>
      </c>
      <c r="D10" s="38">
        <f>SUM(D6:D9)</f>
        <v>1390</v>
      </c>
      <c r="E10" s="38">
        <v>2929</v>
      </c>
      <c r="F10" s="38">
        <v>1376</v>
      </c>
    </row>
    <row r="11" spans="1:6" ht="15.75">
      <c r="A11" s="10"/>
      <c r="B11" s="10"/>
      <c r="C11" s="10"/>
      <c r="D11" s="10"/>
      <c r="E11" s="10"/>
      <c r="F11" s="10"/>
    </row>
    <row r="12" spans="1:6" ht="15.75">
      <c r="A12" s="10"/>
      <c r="B12" s="11" t="s">
        <v>1057</v>
      </c>
      <c r="C12" s="10"/>
      <c r="D12" s="10"/>
      <c r="E12" s="10"/>
      <c r="F12" s="10"/>
    </row>
    <row r="13" spans="1:6" ht="30.75" customHeight="1">
      <c r="A13" s="597" t="s">
        <v>993</v>
      </c>
      <c r="B13" s="582" t="s">
        <v>101</v>
      </c>
      <c r="C13" s="584" t="s">
        <v>1083</v>
      </c>
      <c r="D13" s="585"/>
      <c r="E13" s="584" t="s">
        <v>994</v>
      </c>
      <c r="F13" s="585"/>
    </row>
    <row r="14" spans="1:6" ht="15.75">
      <c r="A14" s="598"/>
      <c r="B14" s="583"/>
      <c r="C14" s="5" t="s">
        <v>995</v>
      </c>
      <c r="D14" s="7" t="s">
        <v>45</v>
      </c>
      <c r="E14" s="5" t="s">
        <v>995</v>
      </c>
      <c r="F14" s="7" t="s">
        <v>45</v>
      </c>
    </row>
    <row r="15" spans="1:6" ht="15.75">
      <c r="A15" s="8">
        <v>1</v>
      </c>
      <c r="B15" s="8" t="s">
        <v>1061</v>
      </c>
      <c r="C15" s="38">
        <v>50</v>
      </c>
      <c r="D15" s="38">
        <v>23</v>
      </c>
      <c r="E15" s="38">
        <v>50</v>
      </c>
      <c r="F15" s="38">
        <v>23</v>
      </c>
    </row>
    <row r="16" spans="1:6" ht="15.75">
      <c r="A16" s="8">
        <v>2</v>
      </c>
      <c r="B16" s="8" t="s">
        <v>1062</v>
      </c>
      <c r="C16" s="38">
        <v>130</v>
      </c>
      <c r="D16" s="38">
        <v>68</v>
      </c>
      <c r="E16" s="38">
        <v>125</v>
      </c>
      <c r="F16" s="38">
        <v>66</v>
      </c>
    </row>
    <row r="17" spans="1:6" ht="15.75">
      <c r="A17" s="8">
        <v>3</v>
      </c>
      <c r="B17" s="8" t="s">
        <v>1063</v>
      </c>
      <c r="C17" s="38">
        <v>173</v>
      </c>
      <c r="D17" s="38">
        <v>80</v>
      </c>
      <c r="E17" s="38">
        <v>170</v>
      </c>
      <c r="F17" s="41">
        <v>79</v>
      </c>
    </row>
    <row r="18" spans="1:6" ht="15.75">
      <c r="A18" s="8">
        <v>4</v>
      </c>
      <c r="B18" s="8" t="s">
        <v>1001</v>
      </c>
      <c r="C18" s="38">
        <v>83</v>
      </c>
      <c r="D18" s="38">
        <v>42</v>
      </c>
      <c r="E18" s="38">
        <v>83</v>
      </c>
      <c r="F18" s="38">
        <v>42</v>
      </c>
    </row>
    <row r="19" spans="1:6" ht="15.75">
      <c r="A19" s="5" t="s">
        <v>996</v>
      </c>
      <c r="B19" s="6"/>
      <c r="C19" s="38">
        <v>436</v>
      </c>
      <c r="D19" s="38">
        <v>213</v>
      </c>
      <c r="E19" s="38">
        <f>SUM(E15:E18)</f>
        <v>428</v>
      </c>
      <c r="F19" s="38">
        <f>SUM(F15:F18)</f>
        <v>210</v>
      </c>
    </row>
    <row r="20" spans="1:6" ht="15.75">
      <c r="A20" s="10"/>
      <c r="B20" s="10"/>
      <c r="C20" s="10"/>
      <c r="D20" s="10"/>
      <c r="E20" s="10"/>
      <c r="F20" s="10"/>
    </row>
    <row r="21" ht="15.75">
      <c r="B21" s="2" t="s">
        <v>997</v>
      </c>
    </row>
    <row r="22" ht="15.75">
      <c r="B22" s="2" t="s">
        <v>1059</v>
      </c>
    </row>
    <row r="23" ht="15.75">
      <c r="B23" s="2" t="s">
        <v>795</v>
      </c>
    </row>
    <row r="24" spans="1:6" ht="15.75">
      <c r="A24" s="590" t="s">
        <v>993</v>
      </c>
      <c r="B24" s="592" t="s">
        <v>101</v>
      </c>
      <c r="C24" s="594" t="s">
        <v>998</v>
      </c>
      <c r="D24" s="595"/>
      <c r="E24" s="594" t="s">
        <v>999</v>
      </c>
      <c r="F24" s="595"/>
    </row>
    <row r="25" spans="1:6" ht="15.75">
      <c r="A25" s="591"/>
      <c r="B25" s="593"/>
      <c r="C25" s="13" t="s">
        <v>44</v>
      </c>
      <c r="D25" s="14" t="s">
        <v>45</v>
      </c>
      <c r="E25" s="4" t="s">
        <v>44</v>
      </c>
      <c r="F25" s="4" t="s">
        <v>45</v>
      </c>
    </row>
    <row r="26" spans="1:6" ht="15.75">
      <c r="A26" s="8">
        <v>1</v>
      </c>
      <c r="B26" s="8" t="s">
        <v>1000</v>
      </c>
      <c r="C26" s="38">
        <v>22973</v>
      </c>
      <c r="D26" s="38">
        <v>10823</v>
      </c>
      <c r="E26" s="38">
        <v>22484</v>
      </c>
      <c r="F26" s="38">
        <v>10659</v>
      </c>
    </row>
    <row r="27" spans="1:6" ht="15.75">
      <c r="A27" s="8">
        <v>2</v>
      </c>
      <c r="B27" s="8" t="s">
        <v>1001</v>
      </c>
      <c r="C27" s="38">
        <v>1821</v>
      </c>
      <c r="D27" s="38">
        <v>841</v>
      </c>
      <c r="E27" s="38">
        <v>1821</v>
      </c>
      <c r="F27" s="38">
        <v>841</v>
      </c>
    </row>
    <row r="28" spans="1:6" ht="15.75">
      <c r="A28" s="8">
        <v>3</v>
      </c>
      <c r="B28" s="8" t="s">
        <v>1002</v>
      </c>
      <c r="C28" s="38">
        <v>2256</v>
      </c>
      <c r="D28" s="38">
        <v>1050</v>
      </c>
      <c r="E28" s="38">
        <v>2222</v>
      </c>
      <c r="F28" s="38">
        <v>1036</v>
      </c>
    </row>
    <row r="29" spans="1:6" ht="15.75">
      <c r="A29" s="8">
        <v>4</v>
      </c>
      <c r="B29" s="8" t="s">
        <v>1003</v>
      </c>
      <c r="C29" s="38">
        <v>2233</v>
      </c>
      <c r="D29" s="38">
        <v>1066</v>
      </c>
      <c r="E29" s="38">
        <v>2205</v>
      </c>
      <c r="F29" s="38">
        <v>1061</v>
      </c>
    </row>
    <row r="30" spans="1:6" ht="15.75">
      <c r="A30" s="8">
        <v>5</v>
      </c>
      <c r="B30" s="8" t="s">
        <v>1004</v>
      </c>
      <c r="C30" s="38">
        <v>2439</v>
      </c>
      <c r="D30" s="38">
        <v>1157</v>
      </c>
      <c r="E30" s="38">
        <v>2404</v>
      </c>
      <c r="F30" s="38">
        <v>1146</v>
      </c>
    </row>
    <row r="31" spans="1:6" ht="15.75">
      <c r="A31" s="8">
        <v>6</v>
      </c>
      <c r="B31" s="8" t="s">
        <v>1005</v>
      </c>
      <c r="C31" s="38">
        <v>2526</v>
      </c>
      <c r="D31" s="38">
        <v>1207</v>
      </c>
      <c r="E31" s="38">
        <v>2499</v>
      </c>
      <c r="F31" s="38">
        <v>1197</v>
      </c>
    </row>
    <row r="32" spans="1:6" ht="15.75">
      <c r="A32" s="8">
        <v>7</v>
      </c>
      <c r="B32" s="8" t="s">
        <v>1006</v>
      </c>
      <c r="C32" s="38">
        <v>2453</v>
      </c>
      <c r="D32" s="38">
        <v>1153</v>
      </c>
      <c r="E32" s="38">
        <v>2403</v>
      </c>
      <c r="F32" s="38">
        <v>1140</v>
      </c>
    </row>
    <row r="33" spans="1:6" ht="15.75">
      <c r="A33" s="8">
        <v>8</v>
      </c>
      <c r="B33" s="8" t="s">
        <v>1007</v>
      </c>
      <c r="C33" s="38">
        <v>2703</v>
      </c>
      <c r="D33" s="38">
        <v>1258</v>
      </c>
      <c r="E33" s="38">
        <v>2629</v>
      </c>
      <c r="F33" s="38">
        <v>1237</v>
      </c>
    </row>
    <row r="34" spans="1:6" ht="15.75">
      <c r="A34" s="8">
        <v>9</v>
      </c>
      <c r="B34" s="8" t="s">
        <v>1008</v>
      </c>
      <c r="C34" s="38">
        <v>2804</v>
      </c>
      <c r="D34" s="38">
        <v>1346</v>
      </c>
      <c r="E34" s="38">
        <v>2724</v>
      </c>
      <c r="F34" s="38">
        <v>1320</v>
      </c>
    </row>
    <row r="35" spans="1:6" ht="15.75">
      <c r="A35" s="8">
        <v>10</v>
      </c>
      <c r="B35" s="8" t="s">
        <v>1009</v>
      </c>
      <c r="C35" s="38">
        <v>2669</v>
      </c>
      <c r="D35" s="38">
        <v>1275</v>
      </c>
      <c r="E35" s="38">
        <v>2594</v>
      </c>
      <c r="F35" s="38">
        <v>1247</v>
      </c>
    </row>
    <row r="36" spans="1:6" ht="15.75">
      <c r="A36" s="8">
        <v>11</v>
      </c>
      <c r="B36" s="8" t="s">
        <v>1010</v>
      </c>
      <c r="C36" s="38">
        <v>930</v>
      </c>
      <c r="D36" s="38">
        <v>416</v>
      </c>
      <c r="E36" s="39">
        <v>844</v>
      </c>
      <c r="F36" s="39">
        <v>380</v>
      </c>
    </row>
    <row r="37" spans="1:6" ht="15.75">
      <c r="A37" s="8">
        <v>12</v>
      </c>
      <c r="B37" s="8" t="s">
        <v>1011</v>
      </c>
      <c r="C37" s="38">
        <v>94</v>
      </c>
      <c r="D37" s="38">
        <v>35</v>
      </c>
      <c r="E37" s="39">
        <v>94</v>
      </c>
      <c r="F37" s="39">
        <v>35</v>
      </c>
    </row>
    <row r="38" spans="1:6" ht="15.75">
      <c r="A38" s="8">
        <v>13</v>
      </c>
      <c r="B38" s="8" t="s">
        <v>1012</v>
      </c>
      <c r="C38" s="38">
        <v>39</v>
      </c>
      <c r="D38" s="38">
        <v>17</v>
      </c>
      <c r="E38" s="38">
        <v>39</v>
      </c>
      <c r="F38" s="38">
        <v>17</v>
      </c>
    </row>
    <row r="39" spans="1:6" ht="15.75">
      <c r="A39" s="15">
        <v>14</v>
      </c>
      <c r="B39" s="8" t="s">
        <v>1060</v>
      </c>
      <c r="C39" s="40">
        <v>6</v>
      </c>
      <c r="D39" s="40">
        <v>2</v>
      </c>
      <c r="E39" s="40">
        <v>6</v>
      </c>
      <c r="F39" s="40">
        <v>2</v>
      </c>
    </row>
    <row r="40" spans="1:6" ht="15.75">
      <c r="A40" s="16"/>
      <c r="B40" s="16"/>
      <c r="C40" s="16"/>
      <c r="D40" s="16"/>
      <c r="E40" s="16"/>
      <c r="F40" s="16"/>
    </row>
    <row r="41" ht="15.75">
      <c r="B41" s="2" t="s">
        <v>1057</v>
      </c>
    </row>
    <row r="42" spans="1:6" ht="15.75">
      <c r="A42" s="590" t="s">
        <v>993</v>
      </c>
      <c r="B42" s="592" t="s">
        <v>101</v>
      </c>
      <c r="C42" s="594" t="s">
        <v>998</v>
      </c>
      <c r="D42" s="595"/>
      <c r="E42" s="594" t="s">
        <v>999</v>
      </c>
      <c r="F42" s="595"/>
    </row>
    <row r="43" spans="1:6" ht="15.75">
      <c r="A43" s="591"/>
      <c r="B43" s="593"/>
      <c r="C43" s="13" t="s">
        <v>44</v>
      </c>
      <c r="D43" s="14" t="s">
        <v>45</v>
      </c>
      <c r="E43" s="4" t="s">
        <v>44</v>
      </c>
      <c r="F43" s="4" t="s">
        <v>45</v>
      </c>
    </row>
    <row r="44" spans="1:6" ht="15.75">
      <c r="A44" s="8">
        <v>1</v>
      </c>
      <c r="B44" s="8" t="s">
        <v>1000</v>
      </c>
      <c r="C44" s="38">
        <v>3389</v>
      </c>
      <c r="D44" s="38">
        <v>1647</v>
      </c>
      <c r="E44" s="38">
        <v>3388</v>
      </c>
      <c r="F44" s="38">
        <v>1647</v>
      </c>
    </row>
    <row r="45" spans="1:6" ht="15.75">
      <c r="A45" s="8">
        <v>2</v>
      </c>
      <c r="B45" s="8" t="s">
        <v>1001</v>
      </c>
      <c r="C45" s="38">
        <v>211</v>
      </c>
      <c r="D45" s="38">
        <v>100</v>
      </c>
      <c r="E45" s="38">
        <v>211</v>
      </c>
      <c r="F45" s="38">
        <v>100</v>
      </c>
    </row>
    <row r="46" spans="1:6" ht="15.75">
      <c r="A46" s="8">
        <v>3</v>
      </c>
      <c r="B46" s="8" t="s">
        <v>1002</v>
      </c>
      <c r="C46" s="38">
        <v>282</v>
      </c>
      <c r="D46" s="38">
        <v>142</v>
      </c>
      <c r="E46" s="38">
        <v>282</v>
      </c>
      <c r="F46" s="38">
        <v>142</v>
      </c>
    </row>
    <row r="47" spans="1:6" ht="15.75">
      <c r="A47" s="8">
        <v>4</v>
      </c>
      <c r="B47" s="8" t="s">
        <v>1003</v>
      </c>
      <c r="C47" s="38">
        <v>268</v>
      </c>
      <c r="D47" s="38">
        <v>115</v>
      </c>
      <c r="E47" s="38">
        <v>268</v>
      </c>
      <c r="F47" s="38">
        <v>115</v>
      </c>
    </row>
    <row r="48" spans="1:6" ht="15.75">
      <c r="A48" s="8">
        <v>5</v>
      </c>
      <c r="B48" s="8" t="s">
        <v>1004</v>
      </c>
      <c r="C48" s="38">
        <v>297</v>
      </c>
      <c r="D48" s="38">
        <v>130</v>
      </c>
      <c r="E48" s="38">
        <v>297</v>
      </c>
      <c r="F48" s="38">
        <v>130</v>
      </c>
    </row>
    <row r="49" spans="1:6" ht="15.75">
      <c r="A49" s="8">
        <v>6</v>
      </c>
      <c r="B49" s="8" t="s">
        <v>1005</v>
      </c>
      <c r="C49" s="38">
        <v>303</v>
      </c>
      <c r="D49" s="38">
        <v>135</v>
      </c>
      <c r="E49" s="38">
        <v>303</v>
      </c>
      <c r="F49" s="38">
        <v>135</v>
      </c>
    </row>
    <row r="50" spans="1:6" ht="15.75">
      <c r="A50" s="8">
        <v>7</v>
      </c>
      <c r="B50" s="8" t="s">
        <v>1006</v>
      </c>
      <c r="C50" s="38">
        <v>443</v>
      </c>
      <c r="D50" s="38">
        <v>215</v>
      </c>
      <c r="E50" s="38">
        <v>442</v>
      </c>
      <c r="F50" s="38">
        <v>215</v>
      </c>
    </row>
    <row r="51" spans="1:6" ht="15.75">
      <c r="A51" s="8">
        <v>8</v>
      </c>
      <c r="B51" s="8" t="s">
        <v>1007</v>
      </c>
      <c r="C51" s="38">
        <v>503</v>
      </c>
      <c r="D51" s="38">
        <v>272</v>
      </c>
      <c r="E51" s="38">
        <v>503</v>
      </c>
      <c r="F51" s="38">
        <v>272</v>
      </c>
    </row>
    <row r="52" spans="1:6" ht="15.75">
      <c r="A52" s="8">
        <v>9</v>
      </c>
      <c r="B52" s="8" t="s">
        <v>1008</v>
      </c>
      <c r="C52" s="38">
        <v>438</v>
      </c>
      <c r="D52" s="38">
        <v>208</v>
      </c>
      <c r="E52" s="38">
        <v>438</v>
      </c>
      <c r="F52" s="38">
        <v>208</v>
      </c>
    </row>
    <row r="53" spans="1:6" ht="15.75">
      <c r="A53" s="8">
        <v>10</v>
      </c>
      <c r="B53" s="8" t="s">
        <v>1009</v>
      </c>
      <c r="C53" s="38">
        <v>490</v>
      </c>
      <c r="D53" s="38">
        <v>260</v>
      </c>
      <c r="E53" s="38">
        <v>490</v>
      </c>
      <c r="F53" s="38">
        <v>260</v>
      </c>
    </row>
    <row r="54" spans="1:6" ht="15.75">
      <c r="A54" s="8">
        <v>11</v>
      </c>
      <c r="B54" s="8" t="s">
        <v>1010</v>
      </c>
      <c r="C54" s="38">
        <v>148</v>
      </c>
      <c r="D54" s="38">
        <v>69</v>
      </c>
      <c r="E54" s="38">
        <v>148</v>
      </c>
      <c r="F54" s="38">
        <v>69</v>
      </c>
    </row>
    <row r="55" spans="1:6" ht="15.75">
      <c r="A55" s="8">
        <v>12</v>
      </c>
      <c r="B55" s="8" t="s">
        <v>1011</v>
      </c>
      <c r="C55" s="38">
        <v>5</v>
      </c>
      <c r="D55" s="38">
        <v>1</v>
      </c>
      <c r="E55" s="38">
        <v>5</v>
      </c>
      <c r="F55" s="38">
        <v>1</v>
      </c>
    </row>
    <row r="56" spans="1:6" ht="15.75">
      <c r="A56" s="8">
        <v>13</v>
      </c>
      <c r="B56" s="8" t="s">
        <v>1012</v>
      </c>
      <c r="C56" s="38">
        <v>1</v>
      </c>
      <c r="D56" s="38">
        <v>0</v>
      </c>
      <c r="E56" s="38">
        <v>1</v>
      </c>
      <c r="F56" s="38">
        <v>0</v>
      </c>
    </row>
    <row r="58" spans="1:6" ht="15.75">
      <c r="A58" s="1"/>
      <c r="B58" s="2" t="s">
        <v>1013</v>
      </c>
      <c r="C58" s="1"/>
      <c r="D58" s="1"/>
      <c r="E58" s="1"/>
      <c r="F58" s="1"/>
    </row>
    <row r="59" spans="1:6" ht="15.75">
      <c r="A59" s="1"/>
      <c r="B59" s="2" t="s">
        <v>1058</v>
      </c>
      <c r="C59" s="1"/>
      <c r="D59" s="1"/>
      <c r="E59" s="1"/>
      <c r="F59" s="1"/>
    </row>
    <row r="60" spans="2:6" ht="15.75">
      <c r="B60" s="17"/>
      <c r="E60" s="589" t="s">
        <v>795</v>
      </c>
      <c r="F60" s="589"/>
    </row>
    <row r="61" spans="1:6" ht="31.5" customHeight="1">
      <c r="A61" s="18" t="s">
        <v>993</v>
      </c>
      <c r="B61" s="19" t="s">
        <v>101</v>
      </c>
      <c r="C61" s="587" t="s">
        <v>1014</v>
      </c>
      <c r="D61" s="588"/>
      <c r="E61" s="584" t="s">
        <v>1015</v>
      </c>
      <c r="F61" s="585"/>
    </row>
    <row r="62" spans="1:6" ht="15.75">
      <c r="A62" s="21"/>
      <c r="B62" s="22"/>
      <c r="C62" s="23" t="s">
        <v>44</v>
      </c>
      <c r="D62" s="24" t="s">
        <v>45</v>
      </c>
      <c r="E62" s="23" t="s">
        <v>44</v>
      </c>
      <c r="F62" s="24" t="s">
        <v>45</v>
      </c>
    </row>
    <row r="63" spans="1:6" ht="15.75">
      <c r="A63" s="8">
        <v>1</v>
      </c>
      <c r="B63" s="25" t="s">
        <v>1014</v>
      </c>
      <c r="C63" s="26">
        <v>6492</v>
      </c>
      <c r="D63" s="26">
        <v>2758</v>
      </c>
      <c r="E63" s="26">
        <v>6190</v>
      </c>
      <c r="F63" s="26">
        <v>2727</v>
      </c>
    </row>
    <row r="64" spans="1:6" ht="15.75">
      <c r="A64" s="8">
        <v>2</v>
      </c>
      <c r="B64" s="8" t="s">
        <v>1016</v>
      </c>
      <c r="C64" s="27">
        <v>7</v>
      </c>
      <c r="D64" s="27">
        <v>3</v>
      </c>
      <c r="E64" s="27">
        <v>7</v>
      </c>
      <c r="F64" s="27">
        <v>3</v>
      </c>
    </row>
    <row r="65" spans="1:6" ht="15.75">
      <c r="A65" s="8">
        <v>3</v>
      </c>
      <c r="B65" s="8" t="s">
        <v>1017</v>
      </c>
      <c r="C65" s="27">
        <v>1545</v>
      </c>
      <c r="D65" s="27">
        <v>652</v>
      </c>
      <c r="E65" s="27">
        <v>1545</v>
      </c>
      <c r="F65" s="27">
        <v>652</v>
      </c>
    </row>
    <row r="66" spans="1:6" ht="15.75">
      <c r="A66" s="8">
        <v>4</v>
      </c>
      <c r="B66" s="8" t="s">
        <v>1018</v>
      </c>
      <c r="C66" s="27">
        <v>2218</v>
      </c>
      <c r="D66" s="27">
        <v>971</v>
      </c>
      <c r="E66" s="27">
        <v>1971</v>
      </c>
      <c r="F66" s="27">
        <v>943</v>
      </c>
    </row>
    <row r="67" spans="1:6" ht="15.75">
      <c r="A67" s="8">
        <v>5</v>
      </c>
      <c r="B67" s="8" t="s">
        <v>1019</v>
      </c>
      <c r="C67" s="27">
        <v>1895</v>
      </c>
      <c r="D67" s="27">
        <v>863</v>
      </c>
      <c r="E67" s="27">
        <v>1845</v>
      </c>
      <c r="F67" s="27">
        <v>861</v>
      </c>
    </row>
    <row r="68" spans="1:6" ht="15.75">
      <c r="A68" s="8">
        <v>6</v>
      </c>
      <c r="B68" s="8" t="s">
        <v>1020</v>
      </c>
      <c r="C68" s="27">
        <v>691</v>
      </c>
      <c r="D68" s="27">
        <v>245</v>
      </c>
      <c r="E68" s="27">
        <v>686</v>
      </c>
      <c r="F68" s="27">
        <v>244</v>
      </c>
    </row>
    <row r="69" spans="1:6" ht="15.75">
      <c r="A69" s="8">
        <v>7</v>
      </c>
      <c r="B69" s="8" t="s">
        <v>1021</v>
      </c>
      <c r="C69" s="27">
        <v>127</v>
      </c>
      <c r="D69" s="27">
        <v>21</v>
      </c>
      <c r="E69" s="27">
        <v>127</v>
      </c>
      <c r="F69" s="27">
        <v>21</v>
      </c>
    </row>
    <row r="70" spans="1:6" ht="15.75">
      <c r="A70" s="8">
        <v>8</v>
      </c>
      <c r="B70" s="8" t="s">
        <v>1022</v>
      </c>
      <c r="C70" s="27">
        <v>9</v>
      </c>
      <c r="D70" s="27">
        <v>3</v>
      </c>
      <c r="E70" s="27">
        <v>9</v>
      </c>
      <c r="F70" s="27">
        <v>3</v>
      </c>
    </row>
    <row r="71" spans="1:6" ht="15.75">
      <c r="A71" s="8">
        <v>9</v>
      </c>
      <c r="B71" s="8" t="s">
        <v>1023</v>
      </c>
      <c r="C71" s="27"/>
      <c r="D71" s="27"/>
      <c r="E71" s="27"/>
      <c r="F71" s="27"/>
    </row>
    <row r="72" spans="1:6" ht="15.75">
      <c r="A72" s="16"/>
      <c r="B72" s="16"/>
      <c r="C72" s="10"/>
      <c r="D72" s="10"/>
      <c r="E72" s="10"/>
      <c r="F72" s="10"/>
    </row>
    <row r="73" spans="2:6" ht="15.75">
      <c r="B73" s="17"/>
      <c r="E73" s="589" t="s">
        <v>1057</v>
      </c>
      <c r="F73" s="589"/>
    </row>
    <row r="74" spans="1:6" ht="30" customHeight="1">
      <c r="A74" s="18" t="s">
        <v>993</v>
      </c>
      <c r="B74" s="19" t="s">
        <v>101</v>
      </c>
      <c r="C74" s="587" t="s">
        <v>1014</v>
      </c>
      <c r="D74" s="588"/>
      <c r="E74" s="584" t="s">
        <v>1015</v>
      </c>
      <c r="F74" s="585"/>
    </row>
    <row r="75" spans="1:6" ht="15.75">
      <c r="A75" s="21"/>
      <c r="B75" s="22"/>
      <c r="C75" s="28" t="s">
        <v>44</v>
      </c>
      <c r="D75" s="19" t="s">
        <v>45</v>
      </c>
      <c r="E75" s="28" t="s">
        <v>44</v>
      </c>
      <c r="F75" s="19" t="s">
        <v>45</v>
      </c>
    </row>
    <row r="76" spans="1:6" ht="15.75">
      <c r="A76" s="8">
        <v>1</v>
      </c>
      <c r="B76" s="12" t="s">
        <v>1014</v>
      </c>
      <c r="C76" s="27">
        <v>1672</v>
      </c>
      <c r="D76" s="27">
        <v>994</v>
      </c>
      <c r="E76" s="27">
        <v>1667</v>
      </c>
      <c r="F76" s="27">
        <v>992</v>
      </c>
    </row>
    <row r="77" spans="1:6" ht="15.75">
      <c r="A77" s="8">
        <v>2</v>
      </c>
      <c r="B77" s="8" t="s">
        <v>1016</v>
      </c>
      <c r="C77" s="7">
        <v>2</v>
      </c>
      <c r="D77" s="7">
        <v>1</v>
      </c>
      <c r="E77" s="7">
        <v>2</v>
      </c>
      <c r="F77" s="7">
        <v>1</v>
      </c>
    </row>
    <row r="78" spans="1:6" ht="15.75">
      <c r="A78" s="8">
        <v>3</v>
      </c>
      <c r="B78" s="8" t="s">
        <v>1017</v>
      </c>
      <c r="C78" s="27">
        <v>386</v>
      </c>
      <c r="D78" s="27">
        <v>221</v>
      </c>
      <c r="E78" s="27">
        <v>384</v>
      </c>
      <c r="F78" s="27">
        <v>220</v>
      </c>
    </row>
    <row r="79" spans="1:6" ht="15.75">
      <c r="A79" s="8">
        <v>4</v>
      </c>
      <c r="B79" s="8" t="s">
        <v>1018</v>
      </c>
      <c r="C79" s="27">
        <v>604</v>
      </c>
      <c r="D79" s="27">
        <v>359</v>
      </c>
      <c r="E79" s="27">
        <v>601</v>
      </c>
      <c r="F79" s="27">
        <v>358</v>
      </c>
    </row>
    <row r="80" spans="1:6" ht="15.75">
      <c r="A80" s="8">
        <v>5</v>
      </c>
      <c r="B80" s="8" t="s">
        <v>1019</v>
      </c>
      <c r="C80" s="27">
        <v>505</v>
      </c>
      <c r="D80" s="27">
        <v>314</v>
      </c>
      <c r="E80" s="27">
        <v>505</v>
      </c>
      <c r="F80" s="27">
        <v>314</v>
      </c>
    </row>
    <row r="81" spans="1:6" ht="15.75">
      <c r="A81" s="8">
        <v>6</v>
      </c>
      <c r="B81" s="8" t="s">
        <v>1020</v>
      </c>
      <c r="C81" s="27">
        <v>167</v>
      </c>
      <c r="D81" s="27">
        <v>94</v>
      </c>
      <c r="E81" s="27">
        <v>167</v>
      </c>
      <c r="F81" s="27">
        <v>94</v>
      </c>
    </row>
    <row r="82" spans="1:6" ht="15.75">
      <c r="A82" s="8">
        <v>7</v>
      </c>
      <c r="B82" s="8" t="s">
        <v>1021</v>
      </c>
      <c r="C82" s="27">
        <v>8</v>
      </c>
      <c r="D82" s="27">
        <v>5</v>
      </c>
      <c r="E82" s="27">
        <v>8</v>
      </c>
      <c r="F82" s="27">
        <v>5</v>
      </c>
    </row>
    <row r="83" spans="1:6" ht="15.75">
      <c r="A83" s="8">
        <v>8</v>
      </c>
      <c r="B83" s="8" t="s">
        <v>1022</v>
      </c>
      <c r="C83" s="27"/>
      <c r="D83" s="27"/>
      <c r="E83" s="27"/>
      <c r="F83" s="27"/>
    </row>
    <row r="84" spans="1:6" ht="15.75">
      <c r="A84" s="8">
        <v>9</v>
      </c>
      <c r="B84" s="8" t="s">
        <v>1023</v>
      </c>
      <c r="C84" s="27"/>
      <c r="D84" s="27"/>
      <c r="E84" s="27"/>
      <c r="F84" s="27"/>
    </row>
    <row r="86" spans="1:14" ht="15.75">
      <c r="A86" s="586" t="s">
        <v>1024</v>
      </c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</row>
    <row r="87" spans="1:14" ht="15.75">
      <c r="A87" s="586" t="s">
        <v>1082</v>
      </c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</row>
    <row r="88" ht="15.75">
      <c r="B88" s="2" t="s">
        <v>1025</v>
      </c>
    </row>
    <row r="89" spans="1:14" ht="15.75">
      <c r="A89" s="18" t="s">
        <v>610</v>
      </c>
      <c r="B89" s="30" t="s">
        <v>610</v>
      </c>
      <c r="C89" s="31" t="s">
        <v>1026</v>
      </c>
      <c r="D89" s="32"/>
      <c r="E89" s="31" t="s">
        <v>1027</v>
      </c>
      <c r="F89" s="32"/>
      <c r="G89" s="31" t="s">
        <v>1028</v>
      </c>
      <c r="H89" s="32"/>
      <c r="I89" s="31" t="s">
        <v>1029</v>
      </c>
      <c r="J89" s="32"/>
      <c r="K89" s="31" t="s">
        <v>1030</v>
      </c>
      <c r="L89" s="32"/>
      <c r="M89" s="31" t="s">
        <v>1031</v>
      </c>
      <c r="N89" s="33"/>
    </row>
    <row r="90" spans="1:14" ht="15.75">
      <c r="A90" s="34" t="s">
        <v>993</v>
      </c>
      <c r="B90" s="34" t="s">
        <v>1032</v>
      </c>
      <c r="C90" s="24" t="s">
        <v>44</v>
      </c>
      <c r="D90" s="24" t="s">
        <v>45</v>
      </c>
      <c r="E90" s="24" t="s">
        <v>44</v>
      </c>
      <c r="F90" s="24" t="s">
        <v>45</v>
      </c>
      <c r="G90" s="24" t="s">
        <v>44</v>
      </c>
      <c r="H90" s="24" t="s">
        <v>45</v>
      </c>
      <c r="I90" s="24" t="s">
        <v>44</v>
      </c>
      <c r="J90" s="24" t="s">
        <v>45</v>
      </c>
      <c r="K90" s="24" t="s">
        <v>44</v>
      </c>
      <c r="L90" s="24" t="s">
        <v>45</v>
      </c>
      <c r="M90" s="24" t="s">
        <v>44</v>
      </c>
      <c r="N90" s="24" t="s">
        <v>45</v>
      </c>
    </row>
    <row r="91" spans="1:14" ht="15.75">
      <c r="A91" s="8">
        <v>1</v>
      </c>
      <c r="B91" s="35" t="s">
        <v>1033</v>
      </c>
      <c r="C91" s="27">
        <v>72</v>
      </c>
      <c r="D91" s="27">
        <v>42</v>
      </c>
      <c r="E91" s="27">
        <v>21</v>
      </c>
      <c r="F91" s="27">
        <v>12</v>
      </c>
      <c r="G91" s="27">
        <v>26</v>
      </c>
      <c r="H91" s="27">
        <v>14</v>
      </c>
      <c r="I91" s="27">
        <v>18</v>
      </c>
      <c r="J91" s="27">
        <v>12</v>
      </c>
      <c r="K91" s="27">
        <v>18</v>
      </c>
      <c r="L91" s="27">
        <v>10</v>
      </c>
      <c r="M91" s="27">
        <v>10</v>
      </c>
      <c r="N91" s="27">
        <v>6</v>
      </c>
    </row>
    <row r="92" spans="1:14" ht="15.75">
      <c r="A92" s="8">
        <v>2</v>
      </c>
      <c r="B92" s="35" t="s">
        <v>1034</v>
      </c>
      <c r="C92" s="27">
        <v>62</v>
      </c>
      <c r="D92" s="27">
        <v>36</v>
      </c>
      <c r="E92" s="27">
        <v>31</v>
      </c>
      <c r="F92" s="27">
        <v>18</v>
      </c>
      <c r="G92" s="27">
        <v>34</v>
      </c>
      <c r="H92" s="27">
        <v>20</v>
      </c>
      <c r="I92" s="27">
        <v>28</v>
      </c>
      <c r="J92" s="27">
        <v>16</v>
      </c>
      <c r="K92" s="27"/>
      <c r="L92" s="27"/>
      <c r="M92" s="27"/>
      <c r="N92" s="27"/>
    </row>
    <row r="93" spans="1:14" ht="15.75">
      <c r="A93" s="8">
        <v>3</v>
      </c>
      <c r="B93" s="35" t="s">
        <v>1035</v>
      </c>
      <c r="C93" s="27">
        <v>217</v>
      </c>
      <c r="D93" s="27">
        <v>115</v>
      </c>
      <c r="E93" s="27">
        <v>107</v>
      </c>
      <c r="F93" s="27">
        <v>53</v>
      </c>
      <c r="G93" s="27">
        <v>111</v>
      </c>
      <c r="H93" s="27">
        <v>55</v>
      </c>
      <c r="I93" s="27">
        <v>54</v>
      </c>
      <c r="J93" s="27">
        <v>30</v>
      </c>
      <c r="K93" s="27">
        <v>52</v>
      </c>
      <c r="L93" s="27">
        <v>30</v>
      </c>
      <c r="M93" s="27"/>
      <c r="N93" s="27"/>
    </row>
    <row r="94" spans="1:14" ht="15.75">
      <c r="A94" s="8">
        <v>4</v>
      </c>
      <c r="B94" s="35" t="s">
        <v>1036</v>
      </c>
      <c r="C94" s="27">
        <v>33</v>
      </c>
      <c r="D94" s="27">
        <v>20</v>
      </c>
      <c r="E94" s="27"/>
      <c r="F94" s="27"/>
      <c r="G94" s="27"/>
      <c r="H94" s="27"/>
      <c r="I94" s="27"/>
      <c r="J94" s="27"/>
      <c r="K94" s="27">
        <v>33</v>
      </c>
      <c r="L94" s="27">
        <v>20</v>
      </c>
      <c r="M94" s="27"/>
      <c r="N94" s="27"/>
    </row>
    <row r="95" spans="1:14" ht="15.75">
      <c r="A95" s="8">
        <v>5</v>
      </c>
      <c r="B95" s="35" t="s">
        <v>1037</v>
      </c>
      <c r="C95" s="27">
        <v>90</v>
      </c>
      <c r="D95" s="27">
        <v>49</v>
      </c>
      <c r="E95" s="27">
        <v>35</v>
      </c>
      <c r="F95" s="27">
        <v>22</v>
      </c>
      <c r="G95" s="27">
        <v>35</v>
      </c>
      <c r="H95" s="27">
        <v>22</v>
      </c>
      <c r="I95" s="27">
        <v>29</v>
      </c>
      <c r="J95" s="27">
        <v>15</v>
      </c>
      <c r="K95" s="27">
        <v>26</v>
      </c>
      <c r="L95" s="27">
        <v>12</v>
      </c>
      <c r="M95" s="27"/>
      <c r="N95" s="27"/>
    </row>
    <row r="96" spans="1:14" ht="15.75">
      <c r="A96" s="8">
        <v>6</v>
      </c>
      <c r="B96" s="35" t="s">
        <v>1038</v>
      </c>
      <c r="C96" s="27">
        <v>59</v>
      </c>
      <c r="D96" s="27">
        <v>0</v>
      </c>
      <c r="E96" s="27"/>
      <c r="F96" s="27"/>
      <c r="G96" s="27">
        <v>22</v>
      </c>
      <c r="H96" s="27">
        <v>0</v>
      </c>
      <c r="I96" s="27">
        <v>18</v>
      </c>
      <c r="J96" s="27">
        <v>0</v>
      </c>
      <c r="K96" s="27">
        <v>19</v>
      </c>
      <c r="L96" s="27">
        <v>0</v>
      </c>
      <c r="M96" s="27"/>
      <c r="N96" s="27"/>
    </row>
    <row r="97" spans="1:14" ht="15.75">
      <c r="A97" s="8">
        <v>7</v>
      </c>
      <c r="B97" s="35" t="s">
        <v>1039</v>
      </c>
      <c r="C97" s="27">
        <v>74</v>
      </c>
      <c r="D97" s="27">
        <v>0</v>
      </c>
      <c r="E97" s="27"/>
      <c r="F97" s="27"/>
      <c r="G97" s="27">
        <v>18</v>
      </c>
      <c r="H97" s="27">
        <v>0</v>
      </c>
      <c r="I97" s="27">
        <v>15</v>
      </c>
      <c r="J97" s="27">
        <v>0</v>
      </c>
      <c r="K97" s="27">
        <v>18</v>
      </c>
      <c r="L97" s="27">
        <v>0</v>
      </c>
      <c r="M97" s="27">
        <v>23</v>
      </c>
      <c r="N97" s="27">
        <v>0</v>
      </c>
    </row>
    <row r="98" spans="1:14" ht="15.75">
      <c r="A98" s="8">
        <v>8</v>
      </c>
      <c r="B98" s="35" t="s">
        <v>1040</v>
      </c>
      <c r="C98" s="27">
        <v>66</v>
      </c>
      <c r="D98" s="27">
        <v>0</v>
      </c>
      <c r="E98" s="27">
        <v>49</v>
      </c>
      <c r="F98" s="27">
        <v>0</v>
      </c>
      <c r="G98" s="27">
        <v>49</v>
      </c>
      <c r="H98" s="27">
        <v>0</v>
      </c>
      <c r="I98" s="27">
        <v>17</v>
      </c>
      <c r="J98" s="27">
        <v>0</v>
      </c>
      <c r="K98" s="27"/>
      <c r="L98" s="27"/>
      <c r="M98" s="27"/>
      <c r="N98" s="27"/>
    </row>
    <row r="99" spans="1:14" ht="15.75">
      <c r="A99" s="8">
        <v>9</v>
      </c>
      <c r="B99" s="35" t="s">
        <v>1041</v>
      </c>
      <c r="C99" s="27">
        <v>55</v>
      </c>
      <c r="D99" s="27">
        <v>0</v>
      </c>
      <c r="E99" s="27">
        <v>36</v>
      </c>
      <c r="F99" s="27">
        <v>0</v>
      </c>
      <c r="G99" s="27">
        <v>36</v>
      </c>
      <c r="H99" s="27">
        <v>0</v>
      </c>
      <c r="I99" s="27">
        <v>19</v>
      </c>
      <c r="J99" s="27">
        <v>0</v>
      </c>
      <c r="K99" s="27"/>
      <c r="L99" s="27"/>
      <c r="M99" s="27"/>
      <c r="N99" s="27"/>
    </row>
    <row r="100" spans="1:14" ht="15.75">
      <c r="A100" s="8">
        <v>10</v>
      </c>
      <c r="B100" s="35" t="s">
        <v>1042</v>
      </c>
      <c r="C100" s="27">
        <v>47</v>
      </c>
      <c r="D100" s="27">
        <v>0</v>
      </c>
      <c r="E100" s="27">
        <v>29</v>
      </c>
      <c r="F100" s="27">
        <v>0</v>
      </c>
      <c r="G100" s="27">
        <v>29</v>
      </c>
      <c r="H100" s="27">
        <v>0</v>
      </c>
      <c r="I100" s="27">
        <v>18</v>
      </c>
      <c r="J100" s="27">
        <v>0</v>
      </c>
      <c r="K100" s="27"/>
      <c r="L100" s="27"/>
      <c r="M100" s="27"/>
      <c r="N100" s="27"/>
    </row>
    <row r="101" spans="1:14" ht="15.75">
      <c r="A101" s="8">
        <v>11</v>
      </c>
      <c r="B101" s="35" t="s">
        <v>1043</v>
      </c>
      <c r="C101" s="27">
        <v>34</v>
      </c>
      <c r="D101" s="27">
        <v>0</v>
      </c>
      <c r="E101" s="27">
        <v>18</v>
      </c>
      <c r="F101" s="27">
        <v>0</v>
      </c>
      <c r="G101" s="27">
        <v>18</v>
      </c>
      <c r="H101" s="27">
        <v>0</v>
      </c>
      <c r="I101" s="27">
        <v>16</v>
      </c>
      <c r="J101" s="27">
        <v>0</v>
      </c>
      <c r="K101" s="27"/>
      <c r="L101" s="27"/>
      <c r="M101" s="27"/>
      <c r="N101" s="27"/>
    </row>
    <row r="102" spans="1:14" ht="15.75">
      <c r="A102" s="8">
        <v>12</v>
      </c>
      <c r="B102" s="35" t="s">
        <v>1044</v>
      </c>
      <c r="C102" s="27">
        <v>14</v>
      </c>
      <c r="D102" s="27">
        <v>0</v>
      </c>
      <c r="E102" s="27"/>
      <c r="F102" s="27"/>
      <c r="G102" s="27"/>
      <c r="H102" s="27"/>
      <c r="I102" s="27"/>
      <c r="J102" s="27"/>
      <c r="K102" s="27">
        <v>14</v>
      </c>
      <c r="L102" s="27">
        <v>0</v>
      </c>
      <c r="M102" s="27"/>
      <c r="N102" s="27"/>
    </row>
    <row r="103" spans="1:14" ht="15.75">
      <c r="A103" s="8">
        <v>13</v>
      </c>
      <c r="B103" s="35" t="s">
        <v>1064</v>
      </c>
      <c r="C103" s="27">
        <v>42</v>
      </c>
      <c r="D103" s="27">
        <v>0</v>
      </c>
      <c r="E103" s="27"/>
      <c r="F103" s="27"/>
      <c r="G103" s="27"/>
      <c r="H103" s="27"/>
      <c r="I103" s="27"/>
      <c r="J103" s="27"/>
      <c r="K103" s="27">
        <v>23</v>
      </c>
      <c r="L103" s="27">
        <v>0</v>
      </c>
      <c r="M103" s="27">
        <v>19</v>
      </c>
      <c r="N103" s="27">
        <v>0</v>
      </c>
    </row>
    <row r="104" spans="1:14" ht="15.75">
      <c r="A104" s="8">
        <v>14</v>
      </c>
      <c r="B104" s="35" t="s">
        <v>1065</v>
      </c>
      <c r="C104" s="27">
        <v>50</v>
      </c>
      <c r="D104" s="27">
        <v>0</v>
      </c>
      <c r="E104" s="27"/>
      <c r="F104" s="27"/>
      <c r="G104" s="27"/>
      <c r="H104" s="27"/>
      <c r="I104" s="27"/>
      <c r="J104" s="27"/>
      <c r="K104" s="27">
        <v>28</v>
      </c>
      <c r="L104" s="27">
        <v>0</v>
      </c>
      <c r="M104" s="27">
        <v>22</v>
      </c>
      <c r="N104" s="27">
        <v>0</v>
      </c>
    </row>
    <row r="105" spans="1:14" ht="15.75">
      <c r="A105" s="8">
        <v>15</v>
      </c>
      <c r="B105" s="35" t="s">
        <v>1045</v>
      </c>
      <c r="C105" s="27">
        <v>40</v>
      </c>
      <c r="D105" s="27">
        <v>0</v>
      </c>
      <c r="E105" s="27"/>
      <c r="F105" s="27"/>
      <c r="G105" s="27"/>
      <c r="H105" s="27"/>
      <c r="I105" s="27"/>
      <c r="J105" s="27"/>
      <c r="K105" s="27">
        <v>17</v>
      </c>
      <c r="L105" s="27">
        <v>0</v>
      </c>
      <c r="M105" s="27">
        <v>23</v>
      </c>
      <c r="N105" s="27">
        <v>0</v>
      </c>
    </row>
    <row r="106" spans="1:14" ht="15.75">
      <c r="A106" s="8">
        <v>16</v>
      </c>
      <c r="B106" s="35" t="s">
        <v>1046</v>
      </c>
      <c r="C106" s="27">
        <v>167</v>
      </c>
      <c r="D106" s="27">
        <v>44</v>
      </c>
      <c r="E106" s="27">
        <v>36</v>
      </c>
      <c r="F106" s="27">
        <v>11</v>
      </c>
      <c r="G106" s="27">
        <v>37</v>
      </c>
      <c r="H106" s="27">
        <v>11</v>
      </c>
      <c r="I106" s="27">
        <v>23</v>
      </c>
      <c r="J106" s="27">
        <v>3</v>
      </c>
      <c r="K106" s="27">
        <v>56</v>
      </c>
      <c r="L106" s="27">
        <v>15</v>
      </c>
      <c r="M106" s="27">
        <v>51</v>
      </c>
      <c r="N106" s="27">
        <v>15</v>
      </c>
    </row>
    <row r="107" spans="1:14" ht="15.75">
      <c r="A107" s="8">
        <v>17</v>
      </c>
      <c r="B107" s="35" t="s">
        <v>1047</v>
      </c>
      <c r="C107" s="27">
        <v>58</v>
      </c>
      <c r="D107" s="27">
        <v>10</v>
      </c>
      <c r="E107" s="27">
        <v>26</v>
      </c>
      <c r="F107" s="27">
        <v>2</v>
      </c>
      <c r="G107" s="27">
        <v>28</v>
      </c>
      <c r="H107" s="27">
        <v>2</v>
      </c>
      <c r="I107" s="27">
        <v>30</v>
      </c>
      <c r="J107" s="27">
        <v>8</v>
      </c>
      <c r="K107" s="27"/>
      <c r="L107" s="27"/>
      <c r="M107" s="27"/>
      <c r="N107" s="27"/>
    </row>
    <row r="108" spans="1:14" ht="15.75">
      <c r="A108" s="8">
        <v>18</v>
      </c>
      <c r="B108" s="35" t="s">
        <v>1048</v>
      </c>
      <c r="C108" s="27">
        <v>70</v>
      </c>
      <c r="D108" s="27">
        <v>29</v>
      </c>
      <c r="E108" s="27">
        <v>19</v>
      </c>
      <c r="F108" s="27">
        <v>5</v>
      </c>
      <c r="G108" s="27">
        <v>20</v>
      </c>
      <c r="H108" s="27">
        <v>5</v>
      </c>
      <c r="I108" s="27">
        <v>14</v>
      </c>
      <c r="J108" s="27">
        <v>5</v>
      </c>
      <c r="K108" s="27">
        <v>22</v>
      </c>
      <c r="L108" s="27">
        <v>14</v>
      </c>
      <c r="M108" s="27">
        <v>14</v>
      </c>
      <c r="N108" s="27">
        <v>5</v>
      </c>
    </row>
    <row r="109" spans="1:14" ht="15.75">
      <c r="A109" s="8">
        <v>19</v>
      </c>
      <c r="B109" s="35" t="s">
        <v>1049</v>
      </c>
      <c r="C109" s="27">
        <v>52</v>
      </c>
      <c r="D109" s="27">
        <v>13</v>
      </c>
      <c r="E109" s="27"/>
      <c r="F109" s="27"/>
      <c r="G109" s="27"/>
      <c r="H109" s="27"/>
      <c r="I109" s="27"/>
      <c r="J109" s="27"/>
      <c r="K109" s="27">
        <v>30</v>
      </c>
      <c r="L109" s="27">
        <v>8</v>
      </c>
      <c r="M109" s="27">
        <v>22</v>
      </c>
      <c r="N109" s="27">
        <v>5</v>
      </c>
    </row>
    <row r="110" spans="1:14" ht="15.75">
      <c r="A110" s="8">
        <v>20</v>
      </c>
      <c r="B110" s="35" t="s">
        <v>1050</v>
      </c>
      <c r="C110" s="27">
        <v>97</v>
      </c>
      <c r="D110" s="27">
        <v>2</v>
      </c>
      <c r="E110" s="27">
        <v>14</v>
      </c>
      <c r="F110" s="27">
        <v>0</v>
      </c>
      <c r="G110" s="27">
        <v>17</v>
      </c>
      <c r="H110" s="27">
        <v>0</v>
      </c>
      <c r="I110" s="27">
        <v>24</v>
      </c>
      <c r="J110" s="27">
        <v>0</v>
      </c>
      <c r="K110" s="27">
        <v>31</v>
      </c>
      <c r="L110" s="27">
        <v>0</v>
      </c>
      <c r="M110" s="27">
        <v>25</v>
      </c>
      <c r="N110" s="27">
        <v>2</v>
      </c>
    </row>
    <row r="111" spans="1:14" ht="15.75">
      <c r="A111" s="8">
        <v>21</v>
      </c>
      <c r="B111" s="35" t="s">
        <v>1051</v>
      </c>
      <c r="C111" s="27">
        <v>72</v>
      </c>
      <c r="D111" s="27">
        <v>0</v>
      </c>
      <c r="E111" s="27">
        <v>12</v>
      </c>
      <c r="F111" s="27">
        <v>0</v>
      </c>
      <c r="G111" s="27">
        <v>17</v>
      </c>
      <c r="H111" s="27">
        <v>0</v>
      </c>
      <c r="I111" s="27">
        <v>28</v>
      </c>
      <c r="J111" s="27">
        <v>0</v>
      </c>
      <c r="K111" s="27">
        <v>11</v>
      </c>
      <c r="L111" s="27">
        <v>0</v>
      </c>
      <c r="M111" s="27">
        <v>16</v>
      </c>
      <c r="N111" s="27">
        <v>0</v>
      </c>
    </row>
    <row r="112" spans="1:14" ht="15.75">
      <c r="A112" s="8">
        <v>22</v>
      </c>
      <c r="B112" s="35" t="s">
        <v>1052</v>
      </c>
      <c r="C112" s="27">
        <v>30</v>
      </c>
      <c r="D112" s="27">
        <v>0</v>
      </c>
      <c r="E112" s="27">
        <v>18</v>
      </c>
      <c r="F112" s="27">
        <v>0</v>
      </c>
      <c r="G112" s="27">
        <v>18</v>
      </c>
      <c r="H112" s="27">
        <v>0</v>
      </c>
      <c r="I112" s="27">
        <v>12</v>
      </c>
      <c r="J112" s="27">
        <v>2</v>
      </c>
      <c r="K112" s="27"/>
      <c r="L112" s="27"/>
      <c r="M112" s="27"/>
      <c r="N112" s="27"/>
    </row>
    <row r="113" spans="1:14" ht="15.75">
      <c r="A113" s="8">
        <v>23</v>
      </c>
      <c r="B113" s="35" t="s">
        <v>1053</v>
      </c>
      <c r="C113" s="27">
        <v>41</v>
      </c>
      <c r="D113" s="27">
        <v>0</v>
      </c>
      <c r="E113" s="27"/>
      <c r="F113" s="27"/>
      <c r="G113" s="27"/>
      <c r="H113" s="27"/>
      <c r="I113" s="27"/>
      <c r="J113" s="27"/>
      <c r="K113" s="27">
        <v>29</v>
      </c>
      <c r="L113" s="27">
        <v>0</v>
      </c>
      <c r="M113" s="27">
        <v>12</v>
      </c>
      <c r="N113" s="27">
        <v>0</v>
      </c>
    </row>
    <row r="114" spans="1:14" ht="15.75">
      <c r="A114" s="8">
        <v>24</v>
      </c>
      <c r="B114" s="35" t="s">
        <v>1054</v>
      </c>
      <c r="C114" s="27">
        <v>83</v>
      </c>
      <c r="D114" s="27">
        <v>9</v>
      </c>
      <c r="E114" s="27">
        <v>10</v>
      </c>
      <c r="F114" s="27">
        <v>0</v>
      </c>
      <c r="G114" s="27">
        <v>10</v>
      </c>
      <c r="H114" s="27">
        <v>0</v>
      </c>
      <c r="I114" s="27">
        <v>22</v>
      </c>
      <c r="J114" s="27">
        <v>2</v>
      </c>
      <c r="K114" s="27">
        <v>22</v>
      </c>
      <c r="L114" s="27">
        <v>5</v>
      </c>
      <c r="M114" s="27">
        <v>29</v>
      </c>
      <c r="N114" s="27">
        <v>2</v>
      </c>
    </row>
    <row r="115" spans="1:14" ht="15.75">
      <c r="A115" s="8">
        <v>25</v>
      </c>
      <c r="B115" s="35" t="s">
        <v>1055</v>
      </c>
      <c r="C115" s="27">
        <v>95</v>
      </c>
      <c r="D115" s="27">
        <v>23</v>
      </c>
      <c r="E115" s="27">
        <v>29</v>
      </c>
      <c r="F115" s="27">
        <v>5</v>
      </c>
      <c r="G115" s="27">
        <v>29</v>
      </c>
      <c r="H115" s="27">
        <v>5</v>
      </c>
      <c r="I115" s="27">
        <v>39</v>
      </c>
      <c r="J115" s="27">
        <v>15</v>
      </c>
      <c r="K115" s="27">
        <v>27</v>
      </c>
      <c r="L115" s="27">
        <v>3</v>
      </c>
      <c r="M115" s="27"/>
      <c r="N115" s="27"/>
    </row>
    <row r="116" spans="1:14" ht="15.75">
      <c r="A116" s="8">
        <v>26</v>
      </c>
      <c r="B116" s="35" t="s">
        <v>1056</v>
      </c>
      <c r="C116" s="27">
        <v>74</v>
      </c>
      <c r="D116" s="27">
        <v>22</v>
      </c>
      <c r="E116" s="27">
        <v>26</v>
      </c>
      <c r="F116" s="27">
        <v>8</v>
      </c>
      <c r="G116" s="27">
        <v>26</v>
      </c>
      <c r="H116" s="27">
        <v>8</v>
      </c>
      <c r="I116" s="27">
        <v>28</v>
      </c>
      <c r="J116" s="27">
        <v>10</v>
      </c>
      <c r="K116" s="27">
        <v>20</v>
      </c>
      <c r="L116" s="27">
        <v>4</v>
      </c>
      <c r="M116" s="27"/>
      <c r="N116" s="27"/>
    </row>
    <row r="117" spans="1:14" ht="15.75">
      <c r="A117" s="15">
        <v>27</v>
      </c>
      <c r="B117" s="36" t="s">
        <v>1052</v>
      </c>
      <c r="C117" s="26">
        <v>56</v>
      </c>
      <c r="D117" s="26">
        <v>17</v>
      </c>
      <c r="E117" s="26">
        <v>31</v>
      </c>
      <c r="F117" s="26">
        <v>9</v>
      </c>
      <c r="G117" s="26">
        <v>35</v>
      </c>
      <c r="H117" s="26">
        <v>9</v>
      </c>
      <c r="I117" s="26">
        <v>21</v>
      </c>
      <c r="J117" s="26">
        <v>8</v>
      </c>
      <c r="K117" s="26"/>
      <c r="L117" s="26"/>
      <c r="M117" s="26"/>
      <c r="N117" s="26"/>
    </row>
    <row r="118" ht="15.75">
      <c r="C118" s="37"/>
    </row>
  </sheetData>
  <sheetProtection/>
  <mergeCells count="25">
    <mergeCell ref="A13:A14"/>
    <mergeCell ref="E60:F60"/>
    <mergeCell ref="E1:F1"/>
    <mergeCell ref="A24:A25"/>
    <mergeCell ref="B24:B25"/>
    <mergeCell ref="C24:D24"/>
    <mergeCell ref="E24:F24"/>
    <mergeCell ref="E4:F4"/>
    <mergeCell ref="E13:F13"/>
    <mergeCell ref="B4:B5"/>
    <mergeCell ref="A4:A5"/>
    <mergeCell ref="A42:A43"/>
    <mergeCell ref="B42:B43"/>
    <mergeCell ref="C42:D42"/>
    <mergeCell ref="E42:F42"/>
    <mergeCell ref="B13:B14"/>
    <mergeCell ref="C4:D4"/>
    <mergeCell ref="C13:D13"/>
    <mergeCell ref="A87:N87"/>
    <mergeCell ref="A86:N86"/>
    <mergeCell ref="E61:F61"/>
    <mergeCell ref="E74:F74"/>
    <mergeCell ref="C74:D74"/>
    <mergeCell ref="C61:D61"/>
    <mergeCell ref="E73:F7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shlamce</dc:creator>
  <cp:keywords/>
  <dc:description/>
  <cp:lastModifiedBy>.</cp:lastModifiedBy>
  <dcterms:created xsi:type="dcterms:W3CDTF">2010-09-13T10:05:54Z</dcterms:created>
  <dcterms:modified xsi:type="dcterms:W3CDTF">2010-09-10T04:38:13Z</dcterms:modified>
  <cp:category/>
  <cp:version/>
  <cp:contentType/>
  <cp:contentStatus/>
</cp:coreProperties>
</file>